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<sst xmlns="http://schemas.openxmlformats.org/spreadsheetml/2006/main" count="6316" uniqueCount="2914">
  <si>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</si>
  <si>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</si>
  <si>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</si>
  <si>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</si>
  <si>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</si>
  <si>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</si>
  <si>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</si>
  <si>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</si>
  <si>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</si>
  <si>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</si>
  <si>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</si>
  <si>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</si>
  <si>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</si>
  <si>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</si>
  <si>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</si>
  <si>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</si>
  <si>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</si>
  <si>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</si>
  <si>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</si>
  <si>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</si>
  <si>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</si>
  <si>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</si>
  <si>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</si>
  <si>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</si>
  <si>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</si>
  <si>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</si>
  <si>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</si>
  <si>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</si>
  <si>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</si>
  <si>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</si>
  <si>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</si>
  <si>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</si>
  <si>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</si>
  <si>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</si>
  <si>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</si>
  <si>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</si>
  <si>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</si>
  <si>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</si>
  <si>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</si>
  <si>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</si>
  <si>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</si>
  <si>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</si>
  <si>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</si>
  <si>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</si>
  <si>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</si>
  <si>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</si>
  <si>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</si>
  <si>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</si>
  <si>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</si>
  <si>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</si>
  <si>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</si>
  <si>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</si>
  <si>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</si>
  <si>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</si>
  <si>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</si>
  <si>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</si>
  <si>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</si>
  <si>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</si>
  <si>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</si>
  <si>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</si>
  <si>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</si>
  <si>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</si>
  <si>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</si>
  <si>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</si>
  <si>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</si>
  <si>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</si>
  <si>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</si>
  <si>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</si>
  <si>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</si>
  <si>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</si>
  <si>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</si>
  <si>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</si>
  <si>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</si>
  <si>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</si>
  <si>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</si>
  <si>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</si>
  <si>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</si>
  <si>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</si>
  <si>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</si>
  <si>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</si>
  <si>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</si>
  <si>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</si>
  <si>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</si>
  <si>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</si>
  <si>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</si>
  <si>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</si>
  <si>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</si>
  <si>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</si>
  <si>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</si>
  <si>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</si>
  <si>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</si>
  <si>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</si>
  <si>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</si>
  <si>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</si>
  <si>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</si>
  <si>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</si>
  <si>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</si>
  <si>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</si>
  <si>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</si>
  <si>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</si>
  <si>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</si>
  <si>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</si>
  <si>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</si>
  <si>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</si>
  <si>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</si>
  <si>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</si>
  <si>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</si>
  <si>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</si>
  <si>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</si>
  <si>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</si>
  <si>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</si>
  <si>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</si>
  <si>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</si>
  <si>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</si>
  <si>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</si>
  <si>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</si>
  <si>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</si>
  <si>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</si>
  <si>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</si>
  <si>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</si>
  <si>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</si>
  <si>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</si>
  <si>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</si>
  <si>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</si>
  <si>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</si>
  <si>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</si>
  <si>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</si>
  <si>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</si>
  <si>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</si>
  <si>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</si>
  <si>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</si>
  <si>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</si>
  <si>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</si>
  <si>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</si>
  <si>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</si>
  <si>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</si>
  <si>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</si>
  <si>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</si>
  <si>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</si>
  <si>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</si>
  <si>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</si>
  <si>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</si>
  <si>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</si>
  <si>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</si>
  <si>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</si>
  <si>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</si>
  <si>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</si>
  <si>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</si>
  <si>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</si>
  <si>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</si>
  <si>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</si>
  <si>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</si>
  <si>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</si>
  <si>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</si>
  <si>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</si>
  <si>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</si>
  <si>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</si>
  <si>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</si>
  <si>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</si>
  <si>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</si>
  <si>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</si>
  <si>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</si>
  <si>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</si>
  <si>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</si>
  <si>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</si>
  <si>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</si>
  <si>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</si>
  <si>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</si>
  <si>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</si>
  <si>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</si>
  <si>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</si>
  <si>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</si>
  <si>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</si>
  <si>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</si>
  <si>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</si>
  <si>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</si>
  <si>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</si>
  <si>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</si>
  <si>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</si>
  <si>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</si>
  <si>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</si>
  <si>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</si>
  <si>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</si>
  <si>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</si>
  <si>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</si>
  <si>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</si>
  <si>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</si>
  <si>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</si>
  <si>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</si>
  <si>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</si>
  <si>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</si>
  <si>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</si>
  <si>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</si>
  <si>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</si>
  <si>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</si>
  <si>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</si>
  <si>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</si>
  <si>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</si>
  <si>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</si>
  <si>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</si>
  <si>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</si>
  <si>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</si>
  <si>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</si>
  <si>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</si>
  <si>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</si>
  <si>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</si>
  <si>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</si>
  <si>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</si>
  <si>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</si>
  <si>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</si>
  <si>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</si>
  <si>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</si>
  <si>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</si>
  <si>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</si>
  <si>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</si>
  <si>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</si>
  <si>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</si>
  <si>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</si>
  <si>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</si>
  <si>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</si>
  <si>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</si>
  <si>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</si>
  <si>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</si>
  <si>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</si>
  <si>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</si>
  <si>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</si>
  <si>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</si>
  <si>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</si>
  <si>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</si>
  <si>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</si>
  <si>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</si>
  <si>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</si>
  <si>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</si>
  <si>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</si>
  <si>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</si>
  <si>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</si>
  <si>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</si>
  <si>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</si>
  <si>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</si>
  <si>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</si>
  <si>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</si>
  <si>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</si>
  <si>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</si>
  <si>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</si>
  <si>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</si>
  <si>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</si>
  <si>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</si>
  <si>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</si>
  <si>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</si>
  <si>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</si>
  <si>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</si>
  <si>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</si>
  <si>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</si>
  <si>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</si>
  <si>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</si>
  <si>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</si>
  <si>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</si>
  <si>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</si>
  <si>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</si>
  <si>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</si>
  <si>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</si>
  <si>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</si>
  <si>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</si>
  <si>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</si>
  <si>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</si>
  <si>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</si>
  <si>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</si>
  <si>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</si>
  <si>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</si>
  <si>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</si>
  <si>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</si>
  <si>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</si>
  <si>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</si>
  <si>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</si>
  <si>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</si>
  <si>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</si>
  <si>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</si>
  <si>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</si>
  <si>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</si>
  <si>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</si>
  <si>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</si>
  <si>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</si>
  <si>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</si>
  <si>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</si>
  <si>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</si>
  <si>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</si>
  <si>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</si>
  <si>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</si>
  <si>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</si>
  <si>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</si>
  <si>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</si>
  <si>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</si>
  <si>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</si>
  <si>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</si>
  <si>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</si>
  <si>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</si>
  <si>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</si>
  <si>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</si>
  <si>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</si>
  <si>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</si>
  <si>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</si>
  <si>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</si>
  <si>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</si>
  <si>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</si>
  <si>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</si>
  <si>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</si>
  <si>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</si>
  <si>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</si>
  <si>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</si>
  <si>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</si>
  <si>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</si>
  <si>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</si>
  <si>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</si>
  <si>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</si>
  <si>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</si>
  <si>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</si>
  <si>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</si>
  <si>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</si>
  <si>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</si>
  <si>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</si>
  <si>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</si>
  <si>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</si>
  <si>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</si>
  <si>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</si>
  <si>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</si>
  <si>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</si>
  <si>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</si>
  <si>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</si>
  <si>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</si>
  <si>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</si>
  <si>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</si>
  <si>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</si>
  <si>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</si>
  <si>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</si>
  <si>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</si>
  <si>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</si>
  <si>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</si>
  <si>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</si>
  <si>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</si>
  <si>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</si>
  <si>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</si>
  <si>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</si>
  <si>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</si>
  <si>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</si>
  <si>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</si>
  <si>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</si>
  <si>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</si>
  <si>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</si>
  <si>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</si>
  <si>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</si>
  <si>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</si>
  <si>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</si>
  <si>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</si>
  <si>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</si>
  <si>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</si>
  <si>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</si>
  <si>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</si>
  <si>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</si>
  <si>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</si>
  <si>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</si>
  <si>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</si>
  <si>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</si>
  <si>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</si>
  <si>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</si>
  <si>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</si>
  <si>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</si>
  <si>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</si>
  <si>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</si>
  <si>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</si>
  <si>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</si>
  <si>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</si>
  <si>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</si>
  <si>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</si>
  <si>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</si>
  <si>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</si>
  <si>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</si>
  <si>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</si>
  <si>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</si>
  <si>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</si>
  <si>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</si>
  <si>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</si>
  <si>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</si>
  <si>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</si>
  <si>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</si>
  <si>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</si>
  <si>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</si>
  <si>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</si>
  <si>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</si>
  <si>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</si>
  <si>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</si>
  <si>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</si>
  <si>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</si>
  <si>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</si>
  <si>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</si>
  <si>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</si>
  <si>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</si>
  <si>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</si>
  <si>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</si>
  <si>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</si>
  <si>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</si>
  <si>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</si>
  <si>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</si>
  <si>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</si>
  <si>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</si>
  <si>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</si>
  <si>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</si>
  <si>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</si>
  <si>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</si>
  <si>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</si>
  <si>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</si>
  <si>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</si>
  <si>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</si>
  <si>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</si>
  <si>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</si>
  <si>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</si>
  <si>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</si>
  <si>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</si>
  <si>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</si>
  <si>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</si>
  <si>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</si>
  <si>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</si>
  <si>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</si>
  <si>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</si>
  <si>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</si>
  <si>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</si>
  <si>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</si>
  <si>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</si>
  <si>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</si>
  <si>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</si>
  <si>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</si>
  <si>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</si>
  <si>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</si>
  <si>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</si>
  <si>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</si>
  <si>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</si>
  <si>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</si>
  <si>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</si>
  <si>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</si>
  <si>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</si>
  <si>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</si>
  <si>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</si>
  <si>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</si>
  <si>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</si>
  <si>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</si>
  <si>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</si>
  <si>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</si>
  <si>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</si>
  <si>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</si>
  <si>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</si>
  <si>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</si>
  <si>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</si>
  <si>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</si>
  <si>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</si>
  <si>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</si>
  <si>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</si>
  <si>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</si>
  <si>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</si>
  <si>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</si>
  <si>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</si>
  <si>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</si>
  <si>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</si>
  <si>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</si>
  <si>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</si>
  <si>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</si>
  <si>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</si>
  <si>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</si>
  <si>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</si>
  <si>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</si>
  <si>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</si>
  <si>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</si>
  <si>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</si>
  <si>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</si>
  <si>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</si>
  <si>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</si>
  <si>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</si>
  <si>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</si>
  <si>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</si>
  <si>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</si>
  <si>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</si>
  <si>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</si>
  <si>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</si>
  <si>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</si>
  <si>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</si>
  <si>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</si>
  <si>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</si>
  <si>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</si>
  <si>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</si>
  <si>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</si>
  <si>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</si>
  <si>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</si>
  <si>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</si>
  <si>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</si>
  <si>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</si>
  <si>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</si>
  <si>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</si>
  <si>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</si>
  <si>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</si>
  <si>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</si>
  <si>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</si>
  <si>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</si>
  <si>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</si>
  <si>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</si>
  <si>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</si>
  <si>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</si>
  <si>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</si>
  <si>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</si>
  <si>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</si>
  <si>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</si>
  <si>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</si>
  <si>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</si>
  <si>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</si>
  <si>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</si>
  <si>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</si>
  <si>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</si>
  <si>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</si>
  <si>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</si>
  <si>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</si>
  <si>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</si>
  <si>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</si>
  <si>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</si>
  <si>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</si>
  <si>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</si>
  <si>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</si>
  <si>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</si>
  <si>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</si>
  <si>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</si>
  <si>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</si>
  <si>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</si>
  <si>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</si>
  <si>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</si>
  <si>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</si>
  <si>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</si>
  <si>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</si>
  <si>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</si>
  <si>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</si>
  <si>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</si>
  <si>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</si>
  <si>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</si>
  <si>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</si>
  <si>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</si>
  <si>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</si>
  <si>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</si>
  <si>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</si>
  <si>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</si>
  <si>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</si>
  <si>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</si>
  <si>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</si>
  <si>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</si>
  <si>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</si>
  <si>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</si>
  <si>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</si>
  <si>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</si>
  <si>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</si>
  <si>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</si>
  <si>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</si>
  <si>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</si>
  <si>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</si>
  <si>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</si>
  <si>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</si>
  <si>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</si>
  <si>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</si>
  <si>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</si>
  <si>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</si>
  <si>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</si>
  <si>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</si>
  <si>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</si>
  <si>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</si>
  <si>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</si>
  <si>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</si>
  <si>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</si>
  <si>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</si>
  <si>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</si>
  <si>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</si>
  <si>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</si>
  <si>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</si>
  <si>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</si>
  <si>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</si>
  <si>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</si>
  <si>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</si>
  <si>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</si>
  <si>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</si>
  <si>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</si>
  <si>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</si>
  <si>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</si>
  <si>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</si>
  <si>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</si>
  <si>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</si>
  <si>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</si>
  <si>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</si>
  <si>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</si>
  <si>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</si>
  <si>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</si>
  <si>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</si>
  <si>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</si>
  <si>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</si>
  <si>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</si>
  <si>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</si>
  <si>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</si>
  <si>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</si>
  <si>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</si>
  <si>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</si>
  <si>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</si>
  <si>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</si>
  <si>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</si>
  <si>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</si>
  <si>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</si>
  <si>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</si>
  <si>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</si>
  <si>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</si>
  <si>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</si>
  <si>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</si>
  <si>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</si>
  <si>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</si>
  <si>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</si>
  <si>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</si>
  <si>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</si>
  <si>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</si>
  <si>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</si>
  <si>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</si>
  <si>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</si>
  <si>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</si>
  <si>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</si>
  <si>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</si>
  <si>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</si>
  <si>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</si>
  <si>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</si>
  <si>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</si>
  <si>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</si>
  <si>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</si>
  <si>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</si>
  <si>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</si>
  <si>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</si>
  <si>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</si>
  <si>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</si>
  <si>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</si>
  <si>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</si>
  <si>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</si>
  <si>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</si>
  <si>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</si>
  <si>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</si>
  <si>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</si>
  <si>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</si>
  <si>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</si>
  <si>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</si>
  <si>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</si>
  <si>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</si>
  <si>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</si>
  <si>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</si>
  <si>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</si>
  <si>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</si>
  <si>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</si>
  <si>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</si>
  <si>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</si>
  <si>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</si>
  <si>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</si>
  <si>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</si>
  <si>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</si>
  <si>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</si>
  <si>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</si>
  <si>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</si>
  <si>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</si>
  <si>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</si>
  <si>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</si>
  <si>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</si>
  <si>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</si>
  <si>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</si>
  <si>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</si>
  <si>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</si>
  <si>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</si>
  <si>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</si>
  <si>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</si>
  <si>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</si>
  <si>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</si>
  <si>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</si>
  <si>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</si>
  <si>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</si>
  <si>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</si>
  <si>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</si>
  <si>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</si>
  <si>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</si>
  <si>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</si>
  <si>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</si>
  <si>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</si>
  <si>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</si>
  <si>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</si>
  <si>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</si>
  <si>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</si>
  <si>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</si>
  <si>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</si>
  <si>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</si>
  <si>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</si>
  <si>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</si>
  <si>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</si>
  <si>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</si>
  <si>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</si>
  <si>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</si>
  <si>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</si>
  <si>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</si>
  <si>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</si>
  <si>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</si>
  <si>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</si>
  <si>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</si>
  <si>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</si>
  <si>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</si>
  <si>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</si>
  <si>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</si>
  <si>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</si>
  <si>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</si>
  <si>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</si>
  <si>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</si>
  <si>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</si>
  <si>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</si>
  <si>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</si>
  <si>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</si>
  <si>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</si>
  <si>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</si>
  <si>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</si>
  <si>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</si>
  <si>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</si>
  <si>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</si>
  <si>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</si>
  <si>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</si>
  <si>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</si>
  <si>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</si>
  <si>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</si>
  <si>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</si>
  <si>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</si>
  <si>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</si>
  <si>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</si>
  <si>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</si>
  <si>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</si>
  <si>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</si>
  <si>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</si>
  <si>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</si>
  <si>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</si>
  <si>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</si>
  <si>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</si>
  <si>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</si>
  <si>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</si>
  <si>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</si>
  <si>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</si>
  <si>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</si>
  <si>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</si>
  <si>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</si>
  <si>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</si>
  <si>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</si>
  <si>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</si>
  <si>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</si>
  <si>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</si>
  <si>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</si>
  <si>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</si>
  <si>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</si>
  <si>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</si>
  <si>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</si>
  <si>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</si>
  <si>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</si>
  <si>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</si>
  <si>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</si>
  <si>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</si>
  <si>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</si>
  <si>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</si>
  <si>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</si>
  <si>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</si>
  <si>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</si>
  <si>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</si>
  <si>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</si>
  <si>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</si>
  <si>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</si>
  <si>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</si>
  <si>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</si>
  <si>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</si>
  <si>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</si>
  <si>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</si>
  <si>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</si>
  <si>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</si>
  <si>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</si>
  <si>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</si>
  <si>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</si>
  <si>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</si>
  <si>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</si>
  <si>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</si>
  <si>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</si>
  <si>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</si>
  <si>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</si>
  <si>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</si>
  <si>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</si>
  <si>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</si>
  <si>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</si>
  <si>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</si>
  <si>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</si>
  <si>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</si>
  <si>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</si>
  <si>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</si>
  <si>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</si>
  <si>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</si>
  <si>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</si>
  <si>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</si>
  <si>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</si>
  <si>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</si>
  <si>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</si>
  <si>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</si>
  <si>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</si>
  <si>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</si>
  <si>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</si>
  <si>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</si>
  <si>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</si>
  <si>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</si>
  <si>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</si>
  <si>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</si>
  <si>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</si>
  <si>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</si>
  <si>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</si>
  <si>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</si>
  <si>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</si>
  <si>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</si>
  <si>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</si>
  <si>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</si>
  <si>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</si>
  <si>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</si>
  <si>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</si>
  <si>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</si>
  <si>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</si>
  <si>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</si>
  <si>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</si>
  <si>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</si>
  <si>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</si>
  <si>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</si>
  <si>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</si>
  <si>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</si>
  <si>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</si>
  <si>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</si>
  <si>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</si>
  <si>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</si>
  <si>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</si>
  <si>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</si>
  <si>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</si>
  <si>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</si>
  <si>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</si>
  <si>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</si>
  <si>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</si>
  <si>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</si>
  <si>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</si>
  <si>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</si>
  <si>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</si>
  <si>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</si>
  <si>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</si>
  <si>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</si>
  <si>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</si>
  <si>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</si>
  <si>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</si>
  <si>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</si>
  <si>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</si>
  <si>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</si>
  <si>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</si>
  <si>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</si>
  <si>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</si>
  <si>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</si>
  <si>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</si>
  <si>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</si>
  <si>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</si>
  <si>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</si>
  <si>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</si>
  <si>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</si>
  <si>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</si>
  <si>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</si>
  <si>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</si>
  <si>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</si>
  <si>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</si>
  <si>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</si>
  <si>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</si>
  <si>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</si>
  <si>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</si>
  <si>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</si>
  <si>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</si>
  <si>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</si>
  <si>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</si>
  <si>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</si>
  <si>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</si>
  <si>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</si>
  <si>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</si>
  <si>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</si>
  <si>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</si>
  <si>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</si>
  <si>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</si>
  <si>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</si>
  <si>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</si>
  <si>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</si>
  <si>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</si>
  <si>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</si>
  <si>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</si>
  <si>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</si>
  <si>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</si>
  <si>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</si>
  <si>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</si>
  <si>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</si>
  <si>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</si>
  <si>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</si>
  <si>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</si>
  <si>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</si>
  <si>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</si>
  <si>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</si>
  <si>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</si>
  <si>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</si>
  <si>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</si>
  <si>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</si>
  <si>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</si>
  <si>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</si>
  <si>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</si>
  <si>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</si>
  <si>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</si>
  <si>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</si>
  <si>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</si>
  <si>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</si>
  <si>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</si>
  <si>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</si>
  <si>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</si>
  <si>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</si>
  <si>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</si>
  <si>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</si>
  <si>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</si>
  <si>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</si>
  <si>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</si>
  <si>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</si>
  <si>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</si>
  <si>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</si>
  <si>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</si>
  <si>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</si>
  <si>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</si>
  <si>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</si>
  <si>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</si>
  <si>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</si>
  <si>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</si>
  <si>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</si>
  <si>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</si>
  <si>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</si>
  <si>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</si>
  <si>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</si>
  <si>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</si>
  <si>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</si>
  <si>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</si>
  <si>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</si>
  <si>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</si>
  <si>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</si>
  <si>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</si>
  <si>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</si>
  <si>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</si>
  <si>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</si>
  <si>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</si>
  <si>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</si>
  <si>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</si>
  <si>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</si>
  <si>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</si>
  <si>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</si>
  <si>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</si>
  <si>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</si>
  <si>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</si>
  <si>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</si>
  <si>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</si>
  <si>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</si>
  <si>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</si>
  <si>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</si>
  <si>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</si>
  <si>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</si>
  <si>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</si>
  <si>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</si>
  <si>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</si>
  <si>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</si>
  <si>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</si>
  <si>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</si>
  <si>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</si>
  <si>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</si>
  <si>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</si>
  <si>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</si>
  <si>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</si>
  <si>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</si>
  <si>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</si>
  <si>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</si>
  <si>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</si>
  <si>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</si>
  <si>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</si>
  <si>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</si>
  <si>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</si>
  <si>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</si>
  <si>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</si>
  <si>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</si>
  <si>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</si>
  <si>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</si>
  <si>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</si>
  <si>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</si>
  <si>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</si>
  <si>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</si>
  <si>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</si>
  <si>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</si>
  <si>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</si>
  <si>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</si>
  <si>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</si>
  <si>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</si>
  <si>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</si>
  <si>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</si>
  <si>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</si>
  <si>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</si>
  <si>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</si>
  <si>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</si>
  <si>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</si>
  <si>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</si>
  <si>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</si>
  <si>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</si>
  <si>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</si>
  <si>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</si>
  <si>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</si>
  <si>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</si>
  <si>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</si>
  <si>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</si>
  <si>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</si>
  <si>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</si>
  <si>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</si>
  <si>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</si>
  <si>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</si>
  <si>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</si>
  <si>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</si>
  <si>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</si>
  <si>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</si>
  <si>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</si>
  <si>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</si>
  <si>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</si>
  <si>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</si>
  <si>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</si>
  <si>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</si>
  <si>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</si>
  <si>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</si>
  <si>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</si>
  <si>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</si>
  <si>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</si>
  <si>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</si>
  <si>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</si>
  <si>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</si>
  <si>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</si>
  <si>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</si>
  <si>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</si>
  <si>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</si>
  <si>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</si>
  <si>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</si>
  <si>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</si>
  <si>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</si>
  <si>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</si>
  <si>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</si>
  <si>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</si>
  <si>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</si>
  <si>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</si>
  <si>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</si>
  <si>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</si>
  <si>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</si>
  <si>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</si>
  <si>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</si>
  <si>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</si>
  <si>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</si>
  <si>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</si>
  <si>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</si>
  <si>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</si>
  <si>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</si>
  <si>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</si>
  <si>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</si>
  <si>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</si>
  <si>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</si>
  <si>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</si>
  <si>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</si>
  <si>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</si>
  <si>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</si>
  <si>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</si>
  <si>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</si>
  <si>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</si>
  <si>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</si>
  <si>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</si>
  <si>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</si>
  <si>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</si>
  <si>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</si>
  <si>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</si>
  <si>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</si>
  <si>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</si>
  <si>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</si>
  <si>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</si>
  <si>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</si>
  <si>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</si>
  <si>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</si>
  <si>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</si>
  <si>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</si>
  <si>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</si>
  <si>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</si>
  <si>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</si>
  <si>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</si>
  <si>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</si>
  <si>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</si>
  <si>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</si>
  <si>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</si>
  <si>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</si>
  <si>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</si>
  <si>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</si>
  <si>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</si>
  <si>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</si>
  <si>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</si>
  <si>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</si>
  <si>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</si>
  <si>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</si>
  <si>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</si>
  <si>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</si>
  <si>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</si>
  <si>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</si>
  <si>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</si>
  <si>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</si>
  <si>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</si>
  <si>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</si>
  <si>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</si>
  <si>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</si>
  <si>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</si>
  <si>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</si>
  <si>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</si>
  <si>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</si>
  <si>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</si>
  <si>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</si>
  <si>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</si>
  <si>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</si>
  <si>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</si>
  <si>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</si>
  <si>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</si>
  <si>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</si>
  <si>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</si>
  <si>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</si>
  <si>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</si>
  <si>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</si>
  <si>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</si>
  <si>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</si>
  <si>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</si>
  <si>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</si>
  <si>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</si>
  <si>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</si>
  <si>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</si>
  <si>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</si>
  <si>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</si>
  <si>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</si>
  <si>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</si>
  <si>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</si>
  <si>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</si>
  <si>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</si>
  <si>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</si>
  <si>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</si>
  <si>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</si>
  <si>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</si>
  <si>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</si>
  <si>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</si>
  <si>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</si>
  <si>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</si>
  <si>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</si>
  <si>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</si>
  <si>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</si>
  <si>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</si>
  <si>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</si>
  <si>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</si>
  <si>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</si>
  <si>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</si>
  <si>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</si>
  <si>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</si>
  <si>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</si>
  <si>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</si>
  <si>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</si>
  <si>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</si>
  <si>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</si>
  <si>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</si>
  <si>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</si>
  <si>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</si>
  <si>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</si>
  <si>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</si>
  <si>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</si>
  <si>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</si>
  <si>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</si>
  <si>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</si>
  <si>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</si>
  <si>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</si>
  <si>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</si>
  <si>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</si>
  <si>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</si>
  <si>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</si>
  <si>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</si>
  <si>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</si>
  <si>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</si>
  <si>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</si>
  <si>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</si>
  <si>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</si>
  <si>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</si>
  <si>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</si>
  <si>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</si>
  <si>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</si>
  <si>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</si>
  <si>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</si>
  <si>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</si>
  <si>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</si>
  <si>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</si>
  <si>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</si>
  <si>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</si>
  <si>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</si>
  <si>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</si>
  <si>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</si>
  <si>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</si>
  <si>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</si>
  <si>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</si>
  <si>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</si>
  <si>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</si>
  <si>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</si>
  <si>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</si>
  <si>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</si>
  <si>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</si>
  <si>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</si>
  <si>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</si>
  <si>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</si>
  <si>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</si>
  <si>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</si>
  <si>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</si>
  <si>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</si>
  <si>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</si>
  <si>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</si>
  <si>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</si>
  <si>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</si>
  <si>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</si>
  <si>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</si>
  <si>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</si>
  <si>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</si>
  <si>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</si>
  <si>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</si>
  <si>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</si>
  <si>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</si>
  <si>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</si>
  <si>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</si>
  <si>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</si>
  <si>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</si>
  <si>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</si>
  <si>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</si>
  <si>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</si>
  <si>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</si>
  <si>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</si>
  <si>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</si>
  <si>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</si>
  <si>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</si>
  <si>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</si>
  <si>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</si>
  <si>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</si>
  <si>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</si>
  <si>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</si>
  <si>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</si>
  <si>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</si>
  <si>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</si>
  <si>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</si>
  <si>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</si>
  <si>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</si>
  <si>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</si>
  <si>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</si>
  <si>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</si>
  <si>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</si>
  <si>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</si>
  <si>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</si>
  <si>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</si>
  <si>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</si>
  <si>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</si>
  <si>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</si>
  <si>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</si>
  <si>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</si>
  <si>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</si>
  <si>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</si>
  <si>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</si>
  <si>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</si>
  <si>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</si>
  <si>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</si>
  <si>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</si>
  <si>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</si>
  <si>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</si>
  <si>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</si>
  <si>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</si>
  <si>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</si>
  <si>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</si>
  <si>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</si>
  <si>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</si>
  <si>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</si>
  <si>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</si>
  <si>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</si>
  <si>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</si>
  <si>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</si>
  <si>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</si>
  <si>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</si>
  <si>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</si>
  <si>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</si>
  <si>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</si>
  <si>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</si>
  <si>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</si>
  <si>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</si>
  <si>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</si>
  <si>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</si>
  <si>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</si>
  <si>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</si>
  <si>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</si>
  <si>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</si>
  <si>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</si>
  <si>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</si>
  <si>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</si>
  <si>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</si>
  <si>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</si>
  <si>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</si>
  <si>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</si>
  <si>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</si>
  <si>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</si>
  <si>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</si>
  <si>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</si>
  <si>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</si>
  <si>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</si>
  <si>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</si>
  <si>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</si>
  <si>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</si>
  <si>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</si>
  <si>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</si>
  <si>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</si>
  <si>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</si>
  <si>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</si>
  <si>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</si>
  <si>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</si>
  <si>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</si>
  <si>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</si>
  <si>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</si>
  <si>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</si>
  <si>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</si>
  <si>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</si>
  <si>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</si>
  <si>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</si>
  <si>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</si>
  <si>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</si>
  <si>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</si>
  <si>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</si>
  <si>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</si>
  <si>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</si>
  <si>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</si>
  <si>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</si>
  <si>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</si>
  <si>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</si>
  <si>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</si>
  <si>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</si>
  <si>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</si>
  <si>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</si>
  <si>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</si>
  <si>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</si>
  <si>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</si>
  <si>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</si>
  <si>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</si>
  <si>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</si>
  <si>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</si>
  <si>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</si>
  <si>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</si>
  <si>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</si>
  <si>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</si>
  <si>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</si>
  <si>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</si>
  <si>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</si>
  <si>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</si>
  <si>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</si>
  <si>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</si>
  <si>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</si>
  <si>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</si>
  <si>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</si>
  <si>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</si>
  <si>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</si>
  <si>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</si>
  <si>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</si>
  <si>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</si>
  <si>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</si>
  <si>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</si>
  <si>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</si>
  <si>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</si>
  <si>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</si>
  <si>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</si>
  <si>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</si>
  <si>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</si>
  <si>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</si>
  <si>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</si>
  <si>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</si>
  <si>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</si>
  <si>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</si>
  <si>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</si>
  <si>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</si>
  <si>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</si>
  <si>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</si>
  <si>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</si>
  <si>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</si>
  <si>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</si>
  <si>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</si>
  <si>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</si>
  <si>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</si>
  <si>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</si>
  <si>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</si>
  <si>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</si>
  <si>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</si>
  <si>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</si>
  <si>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</si>
  <si>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</si>
  <si>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</si>
  <si>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</si>
  <si>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</si>
  <si>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</si>
  <si>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</si>
  <si>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</si>
  <si>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</si>
  <si>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</si>
  <si>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</si>
  <si>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</si>
  <si>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</si>
  <si>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</si>
  <si>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</si>
  <si>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</si>
  <si>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</si>
  <si>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</si>
  <si>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</si>
  <si>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</si>
  <si>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</si>
  <si>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</si>
  <si>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</si>
  <si>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</si>
  <si>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</si>
  <si>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</si>
  <si>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</si>
  <si>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</si>
  <si>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</si>
  <si>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</si>
  <si>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</si>
  <si>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</si>
  <si>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</si>
  <si>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</si>
  <si>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</si>
  <si>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</si>
  <si>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</si>
  <si>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</si>
  <si>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</si>
  <si>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</si>
  <si>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</si>
  <si>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</si>
  <si>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</si>
  <si>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</si>
  <si>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</si>
  <si>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</si>
  <si>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</si>
  <si>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</si>
  <si>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</si>
  <si>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</si>
  <si>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</si>
  <si>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</si>
  <si>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</si>
  <si>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</si>
  <si>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</si>
  <si>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</si>
  <si>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</si>
  <si>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</si>
  <si>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</si>
  <si>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</si>
  <si>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</si>
  <si>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</si>
  <si>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</si>
  <si>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</si>
  <si>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</si>
  <si>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</si>
  <si>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</si>
  <si>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</si>
  <si>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</si>
  <si>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</si>
  <si>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</si>
  <si>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</si>
  <si>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</si>
  <si>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</si>
  <si>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</si>
  <si>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</si>
  <si>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</si>
  <si>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</si>
  <si>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</si>
  <si>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</si>
  <si>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</si>
  <si>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</si>
  <si>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</si>
  <si>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</si>
  <si>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</si>
  <si>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</si>
  <si>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</si>
  <si>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</si>
  <si>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</si>
  <si>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</si>
  <si>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</si>
  <si>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</si>
  <si>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</si>
  <si>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</si>
  <si>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</si>
  <si>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</si>
  <si>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</si>
  <si>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</si>
  <si>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</si>
  <si>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</si>
  <si>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</si>
  <si>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</si>
  <si>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</si>
  <si>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</si>
  <si>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</si>
  <si>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</si>
  <si>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</si>
  <si>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</si>
  <si>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</si>
  <si>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</si>
  <si>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</si>
  <si>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</si>
  <si>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</si>
  <si>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</si>
  <si>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</si>
  <si>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</si>
  <si>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</si>
  <si>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</si>
  <si>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</si>
  <si>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</si>
  <si>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</si>
  <si>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</si>
  <si>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</si>
  <si>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</si>
  <si>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</si>
  <si>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</si>
  <si>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</si>
  <si>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</si>
  <si>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</si>
  <si>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</si>
  <si>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</si>
  <si>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</si>
  <si>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</si>
  <si>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</si>
  <si>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</si>
  <si>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</si>
  <si>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</si>
  <si>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</si>
  <si>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</si>
  <si>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</si>
  <si>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</si>
  <si>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</si>
  <si>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</si>
  <si>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</si>
  <si>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</si>
  <si>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</si>
  <si>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</si>
  <si>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</si>
  <si>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</si>
  <si>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</si>
  <si>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</si>
  <si>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</si>
  <si>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</si>
  <si>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</si>
  <si>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</si>
  <si>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</si>
  <si>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</si>
  <si>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</si>
  <si>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</si>
  <si>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</si>
  <si>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</si>
  <si>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</si>
  <si>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</si>
  <si>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</si>
  <si>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</si>
  <si>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</si>
  <si>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</si>
  <si>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</si>
  <si>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</si>
  <si>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</si>
  <si>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</si>
  <si>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</si>
  <si>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</si>
  <si>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</si>
  <si>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</si>
  <si>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</si>
  <si>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</si>
  <si>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</si>
  <si>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</si>
  <si>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</si>
  <si>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</si>
  <si>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</si>
  <si>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</si>
  <si>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</si>
  <si>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</si>
  <si>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</si>
  <si>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</si>
  <si>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</si>
  <si>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</si>
  <si>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</si>
  <si>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</si>
  <si>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</si>
  <si>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</si>
  <si>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</si>
  <si>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</si>
  <si>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</si>
  <si>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</si>
  <si>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</si>
  <si>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</si>
  <si>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</si>
  <si>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</si>
  <si>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</si>
  <si>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</si>
  <si>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</si>
  <si>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</si>
  <si>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</si>
  <si>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</si>
  <si>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</si>
  <si>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</si>
  <si>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</si>
  <si>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</si>
  <si>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</si>
  <si>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</si>
  <si>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</si>
  <si>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</si>
  <si>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</si>
  <si>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</si>
  <si>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</si>
  <si>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</si>
  <si>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</si>
  <si>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</si>
  <si>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</si>
  <si>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</si>
  <si>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</si>
  <si>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</si>
  <si>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</si>
  <si>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</si>
  <si>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</si>
  <si>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</si>
  <si>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</si>
  <si>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</si>
  <si>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</si>
  <si>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</si>
  <si>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</si>
  <si>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</si>
  <si>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</si>
  <si>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</si>
  <si>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</si>
  <si>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</si>
  <si>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</si>
  <si>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</si>
  <si>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</si>
  <si>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</si>
  <si>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</si>
  <si>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</si>
  <si>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</si>
  <si>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</si>
  <si>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</si>
  <si>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</si>
  <si>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</si>
  <si>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</si>
  <si>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</si>
  <si>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</si>
  <si>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</si>
  <si>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</si>
  <si>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</si>
  <si>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</si>
  <si>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</si>
  <si>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</si>
  <si>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</si>
  <si>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</si>
  <si>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</si>
  <si>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</si>
  <si>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</si>
  <si>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</si>
  <si>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</si>
  <si>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</si>
  <si>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</si>
  <si>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</si>
  <si>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</si>
  <si>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</si>
  <si>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</si>
  <si>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</si>
  <si>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</si>
  <si>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</si>
  <si>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</si>
  <si>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</si>
  <si>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</si>
  <si>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</si>
  <si>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</si>
  <si>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</si>
  <si>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</si>
  <si>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</si>
  <si>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</si>
  <si>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</si>
  <si>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</si>
  <si>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</si>
  <si>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</si>
  <si>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</si>
  <si>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</si>
  <si>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</si>
  <si>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</si>
  <si>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</si>
  <si>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</si>
  <si>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</si>
  <si>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</si>
  <si>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</si>
  <si>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</si>
  <si>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</si>
  <si>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</si>
  <si>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</si>
  <si>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</si>
  <si>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</si>
  <si>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</si>
  <si>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</si>
  <si>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</si>
  <si>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</si>
  <si>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</si>
  <si>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</si>
  <si>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</si>
  <si>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</si>
  <si>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</si>
  <si>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</si>
  <si>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</si>
  <si>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</si>
  <si>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</si>
  <si>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</si>
  <si>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</si>
  <si>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</si>
  <si>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</si>
  <si>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</si>
  <si>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</si>
  <si>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</si>
  <si>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</si>
  <si>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</si>
  <si>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</si>
  <si>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</si>
  <si>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</si>
  <si>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</si>
  <si>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</si>
  <si>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</si>
  <si>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</si>
  <si>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</si>
  <si>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</si>
  <si>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</si>
  <si>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</si>
  <si>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</si>
  <si>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</si>
  <si>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</si>
  <si>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</si>
  <si>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</si>
  <si>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</si>
  <si>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</si>
  <si>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</si>
  <si>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</si>
  <si>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</si>
  <si>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</si>
  <si>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</si>
  <si>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</si>
  <si>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</si>
  <si>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</si>
  <si>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</si>
  <si>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</si>
  <si>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</si>
  <si>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</si>
  <si>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</si>
  <si>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</si>
  <si>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</si>
  <si>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</si>
  <si>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</si>
  <si>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</si>
  <si>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</si>
  <si>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</si>
  <si>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</si>
  <si>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</si>
  <si>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</si>
  <si>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</si>
  <si>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</si>
  <si>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</si>
  <si>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</si>
  <si>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</si>
  <si>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</si>
  <si>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</si>
  <si>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</si>
  <si>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</si>
  <si>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</si>
  <si>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</si>
  <si>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</si>
  <si>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</si>
  <si>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</si>
  <si>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</si>
  <si>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</si>
  <si>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</si>
  <si>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</si>
  <si>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</si>
  <si>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</si>
  <si>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</si>
  <si>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</si>
  <si>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</si>
  <si>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</si>
  <si>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</si>
  <si>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</si>
  <si>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</si>
  <si>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</si>
  <si>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</si>
  <si>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</si>
  <si>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</si>
  <si>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</si>
  <si>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</si>
  <si>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</si>
  <si>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</si>
  <si>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</si>
  <si>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</si>
  <si>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</si>
  <si>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</si>
  <si>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</si>
  <si>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</si>
  <si>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</si>
  <si>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</si>
  <si>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</si>
  <si>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</si>
  <si>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</si>
  <si>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</si>
  <si>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</si>
  <si>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</si>
  <si>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</si>
  <si>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</si>
  <si>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</si>
  <si>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</si>
  <si>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</si>
  <si>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</si>
  <si>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</si>
  <si>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</si>
  <si>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</si>
  <si>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</si>
  <si>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</si>
  <si>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</si>
  <si>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</si>
  <si>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</si>
  <si>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</si>
  <si>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</si>
  <si>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</si>
  <si>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</si>
  <si>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</si>
  <si>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</si>
  <si>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</si>
  <si>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</si>
  <si>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</si>
  <si>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</si>
  <si>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</si>
  <si>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</si>
  <si>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</si>
  <si>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</si>
  <si>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</si>
  <si>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</si>
  <si>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</si>
  <si>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</si>
  <si>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</si>
  <si>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</si>
  <si>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</si>
  <si>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</si>
  <si>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</si>
  <si>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</si>
  <si>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</si>
  <si>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</si>
  <si>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</si>
  <si>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</si>
  <si>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</si>
  <si>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</si>
  <si>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</si>
  <si>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</si>
  <si>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</si>
  <si>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</si>
  <si>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</si>
  <si>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</si>
  <si>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</si>
  <si>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</si>
  <si>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</si>
  <si>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</si>
  <si>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</si>
  <si>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</si>
  <si>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</si>
  <si>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</si>
  <si>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</si>
  <si>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</si>
  <si>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</si>
  <si>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</si>
  <si>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</si>
  <si>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</si>
  <si>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</si>
  <si>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</si>
  <si>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</si>
  <si>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</si>
  <si>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</si>
  <si>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</si>
  <si>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</si>
  <si>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</si>
  <si>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</si>
  <si>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</si>
  <si>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</si>
  <si>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</si>
  <si>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</si>
  <si>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</si>
  <si>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</si>
  <si>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</si>
  <si>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</si>
  <si>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</si>
  <si>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</si>
  <si>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</si>
  <si>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</si>
  <si>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</si>
  <si>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</si>
  <si>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</si>
  <si>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</si>
  <si>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</si>
  <si>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</si>
  <si>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</si>
  <si>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</si>
  <si>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</si>
  <si>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</si>
  <si>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</si>
  <si>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</si>
  <si>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</si>
  <si>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</si>
  <si>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</si>
  <si>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</si>
  <si>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</si>
  <si>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</si>
  <si>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</si>
  <si>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</si>
  <si>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</si>
  <si>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</si>
  <si>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</si>
  <si>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</si>
  <si>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</si>
  <si>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</si>
  <si>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</si>
  <si>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</si>
  <si>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</si>
  <si>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</si>
  <si>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</si>
  <si>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</si>
  <si>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</si>
  <si>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</si>
  <si>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</si>
  <si>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</si>
  <si>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</si>
  <si>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</si>
  <si>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</si>
  <si>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</si>
  <si>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</si>
  <si>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</si>
  <si>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</si>
  <si>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</si>
  <si>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</si>
  <si>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</si>
  <si>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</si>
  <si>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</si>
  <si>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</si>
  <si>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</si>
  <si>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</si>
  <si>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</si>
  <si>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</si>
  <si>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</si>
  <si>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</si>
  <si>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</si>
  <si>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</si>
  <si>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</si>
  <si>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</si>
  <si>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</si>
  <si>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</si>
  <si>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</si>
  <si>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</si>
  <si>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</si>
  <si>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</si>
  <si>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</si>
  <si>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</si>
  <si>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</si>
  <si>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</si>
  <si>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</si>
  <si>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</si>
  <si>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</si>
  <si>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</si>
  <si>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</si>
  <si>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</si>
  <si>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</si>
  <si>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</si>
  <si>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</si>
  <si>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</si>
  <si>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</si>
  <si>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</si>
  <si>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</si>
  <si>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</si>
  <si>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</si>
  <si>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</si>
  <si>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</si>
  <si>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</si>
  <si>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</si>
  <si>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</si>
  <si>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</si>
  <si>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</si>
  <si>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</si>
  <si>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</si>
  <si>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</si>
  <si>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</si>
  <si>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</si>
  <si>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</si>
  <si>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</si>
  <si>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</si>
  <si>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</si>
  <si>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</si>
  <si>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</si>
  <si>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</si>
  <si>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</si>
  <si>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</si>
  <si>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</si>
  <si>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</si>
  <si>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</si>
  <si>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</si>
  <si>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</si>
  <si>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</si>
  <si>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</si>
  <si>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</si>
  <si>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</si>
  <si>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</si>
  <si>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</si>
  <si>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</si>
  <si>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</si>
  <si>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</si>
  <si>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</si>
  <si>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</si>
  <si>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</si>
  <si>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</si>
  <si>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</si>
  <si>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</si>
  <si>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</si>
  <si>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</si>
  <si>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</si>
  <si>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</si>
  <si>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</si>
  <si>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</si>
  <si>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</si>
  <si>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</si>
  <si>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</si>
  <si>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</si>
  <si>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</si>
  <si>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</si>
  <si>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</si>
  <si>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</si>
  <si>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</si>
  <si>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</si>
  <si>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</si>
  <si>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</si>
  <si>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</si>
  <si>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</si>
  <si>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</si>
  <si>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</si>
  <si>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</si>
  <si>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</si>
  <si>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</si>
  <si>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</si>
  <si>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</si>
  <si>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</si>
  <si>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</si>
  <si>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</si>
  <si>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</si>
  <si>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</si>
  <si>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</si>
  <si>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</si>
  <si>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</si>
  <si>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</si>
  <si>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</si>
  <si>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</si>
  <si>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</si>
  <si>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</si>
  <si>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</si>
  <si>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</si>
  <si>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</si>
  <si>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</si>
  <si>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</si>
  <si>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</si>
  <si>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</si>
  <si>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</si>
  <si>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</si>
  <si>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</si>
  <si>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</si>
  <si>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</si>
  <si>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</si>
  <si>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</si>
  <si>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</si>
  <si>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</si>
  <si>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</si>
  <si>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</si>
  <si>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</si>
  <si>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</si>
  <si>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</si>
  <si>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</si>
  <si>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</si>
  <si>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</si>
  <si>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</si>
  <si>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</si>
  <si>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</si>
  <si>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</si>
  <si>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</si>
  <si>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</si>
  <si>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</si>
  <si>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</si>
  <si>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</si>
  <si>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</si>
  <si>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</si>
  <si>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</si>
  <si>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</si>
  <si>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</si>
  <si>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</si>
  <si>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</si>
  <si>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</si>
  <si>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</si>
  <si>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</si>
  <si>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</si>
  <si>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</si>
  <si>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</si>
  <si>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</si>
  <si>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</si>
  <si>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</si>
  <si>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</si>
  <si>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</si>
  <si>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</si>
  <si>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</si>
  <si>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</si>
  <si>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</si>
  <si>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</si>
  <si>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</si>
  <si>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</si>
  <si>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</si>
  <si>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</si>
  <si>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</si>
  <si>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</si>
  <si>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</si>
  <si>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</si>
  <si>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</si>
  <si>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</si>
  <si>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</si>
  <si>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</si>
  <si>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</si>
  <si>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</si>
  <si>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</si>
  <si>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</si>
  <si>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</si>
  <si>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</si>
  <si>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</si>
  <si>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</si>
  <si>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</si>
  <si>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</si>
  <si>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</si>
  <si>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</si>
  <si>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</si>
  <si>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</si>
  <si>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</si>
  <si>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</si>
  <si>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</si>
  <si>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</si>
  <si>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</si>
  <si>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</si>
  <si>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</si>
  <si>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</si>
  <si>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</si>
  <si>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</si>
  <si>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</si>
  <si>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</si>
  <si>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</si>
  <si>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</si>
  <si>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</si>
  <si>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</si>
  <si>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</si>
  <si>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</si>
  <si>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</si>
  <si>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</si>
  <si>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</si>
  <si>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</si>
  <si>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</si>
  <si>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</si>
  <si>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</si>
  <si>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</si>
  <si>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</si>
  <si>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</si>
  <si>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</si>
  <si>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</si>
  <si>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</si>
  <si>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</si>
  <si>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</si>
  <si>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</si>
  <si>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</si>
  <si>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</si>
  <si>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</si>
  <si>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</si>
  <si>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</si>
  <si>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</si>
  <si>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</si>
  <si>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</si>
  <si>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</si>
  <si>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</si>
  <si>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</si>
  <si>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</si>
  <si>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</si>
  <si>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</si>
  <si>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</si>
  <si>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</si>
  <si>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</si>
  <si>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</si>
  <si>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</si>
  <si>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</si>
  <si>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</si>
  <si>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</si>
  <si>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</si>
  <si>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</si>
  <si>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</si>
  <si>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</si>
  <si>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</si>
  <si>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</si>
  <si>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</si>
  <si>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</si>
  <si>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</si>
  <si>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</si>
  <si>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</si>
  <si>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</si>
  <si>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</si>
  <si>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</si>
  <si>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</si>
  <si>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</si>
  <si>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</si>
  <si>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</si>
  <si>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</si>
  <si>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</si>
  <si>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</si>
  <si>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</si>
  <si>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</si>
  <si>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</si>
  <si>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</si>
  <si>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</si>
  <si>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</si>
  <si>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</si>
  <si>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</si>
  <si>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</si>
  <si>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</si>
  <si>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</si>
  <si>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</si>
  <si>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</si>
  <si>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</si>
  <si>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</si>
  <si>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</si>
  <si>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</si>
  <si>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</si>
  <si>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</si>
  <si>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</si>
  <si>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</si>
  <si>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</si>
  <si>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</si>
  <si>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</si>
  <si>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</si>
  <si>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</si>
  <si>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</si>
  <si>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</si>
  <si>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</si>
  <si>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</si>
  <si>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</si>
  <si>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</si>
  <si>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</si>
  <si>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</si>
  <si>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</si>
  <si>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</si>
  <si>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</si>
  <si>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</si>
  <si>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</si>
  <si>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</si>
  <si>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</si>
  <si>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</si>
  <si>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</si>
  <si>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</si>
  <si>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</si>
  <si>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</si>
  <si>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</si>
  <si>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</si>
  <si>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</si>
  <si>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</si>
  <si>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</si>
  <si>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</si>
  <si>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</si>
  <si>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</si>
  <si>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</si>
  <si>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</si>
  <si>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</si>
  <si>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</si>
  <si>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</si>
  <si>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</si>
  <si>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</si>
  <si>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</si>
  <si>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</si>
  <si>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</si>
  <si>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</si>
  <si>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</si>
  <si>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</si>
  <si>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</si>
  <si>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</si>
  <si>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</si>
  <si>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</si>
  <si>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</si>
  <si>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</si>
  <si>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</si>
  <si>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</si>
  <si>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</si>
  <si>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</si>
  <si>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</si>
  <si>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</si>
  <si>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</si>
  <si>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</si>
  <si>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</si>
  <si>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</si>
  <si>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</si>
  <si>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</si>
  <si>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</si>
  <si>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</si>
  <si>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</si>
  <si>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</si>
  <si>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</si>
  <si>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</si>
  <si>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</si>
  <si>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</si>
  <si>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</si>
  <si>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</si>
  <si>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</si>
  <si>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</si>
  <si>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</si>
  <si>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</si>
  <si>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</si>
  <si>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</si>
  <si>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</si>
  <si>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</si>
  <si>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</si>
  <si>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</si>
  <si>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</si>
  <si>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</si>
  <si>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</si>
  <si>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</si>
  <si>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</si>
  <si>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</si>
  <si>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</si>
  <si>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</si>
  <si>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</si>
  <si>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</si>
  <si>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</si>
  <si>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</si>
  <si>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</si>
  <si>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</si>
  <si>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</si>
  <si>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</si>
  <si>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</si>
  <si>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</si>
  <si>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</si>
  <si>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</si>
  <si>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</si>
  <si>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</si>
  <si>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</si>
  <si>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</si>
  <si>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</si>
  <si>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</si>
  <si>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</si>
  <si>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</si>
  <si>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</si>
  <si>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</si>
  <si>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</si>
  <si>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</si>
  <si>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</si>
  <si>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</si>
  <si>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</si>
  <si>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</si>
  <si>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</si>
  <si>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</si>
  <si>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</si>
  <si>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</si>
  <si>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</si>
  <si>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</si>
  <si>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</si>
  <si>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</si>
  <si>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</si>
  <si>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</si>
  <si>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</si>
  <si>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</si>
  <si>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</si>
  <si>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</si>
  <si>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</si>
  <si>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</si>
  <si>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</si>
  <si>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</si>
  <si>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</si>
  <si>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</si>
  <si>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</si>
  <si>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</si>
  <si>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</si>
  <si>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</si>
  <si>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</si>
  <si>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</si>
  <si>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</si>
  <si>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</si>
  <si>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</si>
  <si>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</si>
  <si>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</si>
  <si>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</si>
  <si>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</si>
  <si>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</si>
  <si>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</si>
  <si>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</si>
  <si>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</si>
  <si>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</si>
  <si>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</si>
  <si>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</si>
  <si>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</si>
  <si>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</si>
  <si>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</si>
  <si>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</si>
  <si>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</si>
  <si>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</si>
  <si>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</si>
  <si>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</si>
  <si>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</si>
  <si>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</si>
  <si>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</si>
  <si>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</si>
  <si>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</si>
  <si>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</si>
  <si>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</si>
  <si>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</si>
  <si>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</si>
  <si>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</si>
  <si>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</si>
  <si>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</si>
  <si>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</si>
  <si>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</si>
  <si>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</si>
  <si>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</si>
  <si>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</si>
  <si>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</si>
  <si>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</si>
  <si>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</si>
  <si>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</si>
  <si>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</si>
  <si>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</si>
  <si>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</si>
  <si>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</si>
  <si>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</si>
  <si>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</si>
  <si>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</si>
  <si>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</si>
  <si>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</si>
  <si>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</si>
  <si>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</si>
  <si>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</si>
  <si>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</si>
  <si>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</si>
  <si>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</si>
  <si>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</si>
  <si>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</si>
  <si>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</si>
  <si>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</si>
  <si>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</si>
  <si>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</si>
  <si>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</si>
  <si>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</si>
  <si>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</si>
  <si>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</si>
  <si>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</si>
  <si>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</si>
  <si>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</si>
  <si>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</si>
  <si>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</si>
  <si>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</si>
  <si>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</si>
  <si>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</si>
  <si>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</si>
  <si>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</si>
  <si>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</si>
  <si>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</si>
  <si>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</si>
  <si>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</si>
  <si>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</si>
  <si>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</si>
  <si>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</si>
  <si>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</si>
  <si>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</si>
  <si>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</si>
  <si>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</si>
  <si>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</si>
  <si>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</si>
  <si>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</si>
  <si>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</si>
  <si>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</si>
  <si>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</si>
  <si>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</si>
  <si>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</si>
  <si>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</si>
  <si>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</si>
  <si>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</si>
  <si>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</si>
  <si>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</si>
  <si>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</si>
  <si>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</si>
  <si>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</si>
  <si>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</si>
  <si>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</si>
  <si>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</si>
  <si>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</si>
  <si>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</si>
  <si>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</si>
  <si>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</si>
  <si>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</si>
  <si>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</si>
  <si>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</si>
  <si>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</si>
  <si>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</si>
  <si>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</si>
  <si>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</si>
  <si>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</si>
  <si>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</si>
  <si>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</si>
  <si>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</si>
  <si>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</si>
  <si>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</si>
  <si>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</si>
  <si>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</si>
  <si>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</si>
  <si>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</si>
  <si>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</si>
  <si>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</si>
  <si>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</si>
  <si>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</si>
  <si>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</si>
  <si>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</si>
  <si>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</si>
  <si>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</si>
  <si>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</si>
  <si>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</si>
  <si>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</si>
  <si>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</si>
  <si>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</si>
  <si>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</si>
  <si>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</si>
  <si>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</si>
  <si>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</si>
  <si>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</si>
  <si>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</si>
  <si>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</si>
  <si>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</si>
  <si>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</si>
  <si>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</si>
  <si>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</si>
  <si>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</si>
  <si>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</si>
  <si>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</si>
  <si>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</si>
  <si>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</si>
  <si>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</si>
  <si>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</si>
  <si>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</si>
  <si>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</si>
  <si>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</si>
  <si>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</si>
  <si>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</si>
  <si>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</si>
  <si>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</si>
  <si>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</si>
  <si>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</si>
  <si>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</si>
  <si>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</si>
  <si>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</si>
  <si>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</si>
  <si>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</si>
  <si>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</si>
  <si>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</si>
  <si>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</si>
  <si>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</si>
  <si>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</si>
  <si>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</si>
  <si>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</si>
  <si>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</si>
  <si>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</si>
  <si>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</si>
  <si>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</si>
  <si>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</si>
  <si>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</si>
  <si>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</si>
  <si>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</si>
  <si>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</si>
  <si>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</si>
  <si>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</si>
  <si>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</si>
  <si>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</si>
  <si>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</si>
  <si>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</si>
  <si>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</si>
  <si>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</si>
  <si>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</si>
  <si>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</si>
  <si>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</si>
  <si>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</si>
  <si>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</si>
  <si>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</si>
  <si>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</si>
  <si>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</si>
  <si>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</si>
  <si>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</si>
  <si>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</si>
  <si>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</si>
  <si>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</si>
  <si>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</si>
  <si>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</si>
  <si>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</si>
  <si>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</si>
  <si>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</si>
  <si>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</si>
  <si>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</si>
  <si>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</si>
  <si>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</si>
  <si>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</si>
  <si>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</si>
  <si>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</si>
  <si>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</si>
  <si>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</si>
  <si>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</si>
  <si>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</si>
  <si>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</si>
  <si>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</si>
  <si>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</si>
  <si>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</si>
  <si>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</si>
  <si>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</si>
  <si>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</si>
  <si>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</si>
  <si>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</si>
  <si>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</si>
  <si>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</si>
  <si>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</si>
  <si>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</si>
  <si>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</si>
  <si>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</si>
  <si>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</si>
  <si>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</si>
  <si>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</si>
  <si>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</si>
  <si>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</si>
  <si>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</si>
  <si>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</si>
  <si>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</si>
  <si>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</si>
  <si>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</si>
  <si>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</si>
  <si>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</si>
  <si>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</si>
  <si>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</si>
  <si>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</si>
  <si>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</si>
  <si>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</si>
  <si>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</si>
  <si>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</si>
  <si>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</si>
  <si>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</si>
  <si>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</si>
  <si>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</si>
  <si>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</si>
  <si>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</si>
  <si>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</si>
  <si>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</si>
  <si>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</si>
  <si>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</si>
  <si>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</si>
  <si>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</si>
  <si>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</si>
  <si>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</si>
  <si>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</si>
  <si>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</si>
  <si>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</si>
  <si>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</si>
  <si>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</si>
  <si>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</si>
  <si>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</si>
  <si>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</si>
  <si>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</si>
  <si>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</si>
  <si>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</si>
  <si>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</si>
  <si>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</si>
  <si>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</si>
  <si>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</si>
  <si>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</si>
  <si>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</si>
  <si>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</si>
  <si>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</si>
  <si>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</si>
  <si>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</si>
  <si>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</si>
  <si>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</si>
  <si>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</si>
  <si>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</si>
  <si>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</si>
  <si>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</si>
  <si>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</si>
  <si>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</si>
  <si>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</si>
  <si>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</si>
  <si>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</si>
  <si>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</si>
  <si>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</si>
  <si>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</si>
  <si>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</si>
  <si>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</si>
  <si>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</si>
  <si>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</si>
  <si>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</si>
  <si>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</si>
  <si>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</si>
  <si>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</si>
  <si>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</si>
  <si>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</si>
  <si>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</si>
  <si>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</si>
  <si>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</si>
  <si>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</si>
  <si>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</si>
  <si>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</si>
  <si>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</si>
  <si>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</si>
  <si>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</si>
  <si>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</si>
  <si>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</si>
  <si>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</si>
  <si>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</si>
  <si>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</si>
  <si>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</si>
  <si>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</si>
  <si>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</si>
  <si>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</si>
  <si>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</si>
  <si>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</si>
  <si>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</si>
  <si>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</si>
  <si>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</si>
  <si>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</si>
  <si>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</si>
  <si>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</si>
  <si>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</si>
  <si>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</si>
  <si>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</si>
  <si>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</si>
  <si>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</si>
  <si>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</si>
  <si>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</si>
  <si>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</si>
  <si>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</si>
  <si>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</si>
  <si>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</si>
  <si>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</si>
  <si>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</si>
  <si>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</si>
  <si>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</si>
  <si>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</si>
  <si>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</si>
  <si>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</si>
  <si>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</si>
  <si>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</si>
  <si>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</si>
  <si>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</si>
  <si>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</si>
  <si>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</si>
  <si>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</si>
  <si>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</si>
  <si>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</si>
  <si>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</si>
  <si>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</si>
  <si>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</si>
  <si>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</si>
  <si>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</si>
  <si>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</si>
  <si>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</si>
  <si>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</si>
  <si>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</si>
  <si>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</si>
  <si>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</si>
  <si>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</si>
  <si>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</si>
  <si>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</si>
  <si>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</si>
  <si>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</si>
  <si>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</si>
  <si>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</si>
  <si>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</si>
  <si>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</si>
  <si>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</si>
  <si>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</si>
  <si>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</si>
  <si>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</si>
  <si>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</si>
  <si>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</si>
  <si>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</si>
  <si>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</si>
  <si>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</si>
  <si>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</si>
  <si>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</si>
  <si>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</si>
  <si>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</si>
  <si>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</si>
  <si>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</si>
  <si>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</si>
  <si>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</si>
  <si>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</si>
  <si>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</si>
  <si>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</si>
  <si>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</si>
  <si>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</si>
  <si>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</si>
  <si>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</si>
  <si>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</si>
  <si>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</si>
  <si>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</si>
  <si>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</si>
  <si>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</si>
  <si>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</si>
  <si>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</si>
  <si>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</si>
  <si>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</si>
  <si>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</si>
  <si>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</si>
  <si>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</si>
  <si>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</si>
  <si>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</si>
  <si>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</si>
  <si>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</si>
  <si>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</si>
  <si>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</si>
  <si>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</si>
  <si>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</si>
  <si>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</si>
  <si>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</si>
  <si>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</si>
  <si>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</si>
  <si>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</si>
  <si>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</si>
  <si>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</si>
  <si>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</si>
  <si>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</si>
  <si>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</si>
  <si>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</si>
  <si>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</si>
  <si>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</si>
  <si>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</si>
  <si>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</si>
  <si>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</si>
  <si>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</si>
  <si>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</si>
  <si>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</si>
  <si>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</si>
  <si>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</si>
  <si>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</si>
  <si>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</si>
  <si>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</si>
  <si>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</si>
  <si>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</si>
  <si>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</si>
  <si>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</si>
  <si>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</si>
  <si>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</si>
  <si>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</si>
  <si>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</si>
  <si>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</si>
  <si>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</si>
  <si>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</si>
  <si>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</si>
  <si>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</si>
  <si>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</si>
  <si>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</si>
  <si>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</si>
  <si>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</si>
  <si>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</si>
  <si>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</si>
  <si>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</si>
  <si>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</si>
  <si>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</si>
  <si>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</si>
  <si>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</si>
  <si>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</si>
  <si>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</si>
  <si>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</si>
  <si>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</si>
  <si>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</si>
  <si>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</si>
  <si>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</si>
  <si>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</si>
  <si>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</si>
  <si>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</si>
  <si>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</si>
  <si>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</si>
  <si>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</si>
  <si>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</si>
  <si>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</si>
  <si>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</si>
  <si>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</si>
  <si>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</si>
  <si>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</si>
  <si>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</si>
  <si>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</si>
  <si>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</si>
  <si>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</si>
  <si>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</si>
  <si>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</si>
  <si>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</si>
  <si>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</si>
  <si>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</si>
  <si>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</si>
  <si>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</si>
  <si>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</si>
  <si>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</si>
  <si>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</si>
  <si>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</si>
  <si>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</si>
  <si>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</si>
  <si>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</si>
  <si>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</si>
  <si>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</si>
  <si>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</si>
  <si>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</si>
  <si>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North Bačka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</si>
</sst>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2089</c:v>
                </c:pt>
                <c:pt idx="1">
                  <c:v>2613</c:v>
                </c:pt>
                <c:pt idx="2">
                  <c:v>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2002</c:v>
                </c:pt>
                <c:pt idx="1">
                  <c:v>2507</c:v>
                </c:pt>
                <c:pt idx="2">
                  <c:v>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6176"/>
        <c:axId val="192389504"/>
      </c:barChart>
      <c:catAx>
        <c:axId val="1923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auto val="1"/>
        <c:lblAlgn val="ctr"/>
        <c:lblOffset val="100"/>
        <c:noMultiLvlLbl val="0"/>
      </c:catAx>
      <c:valAx>
        <c:axId val="1923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6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5623</c:v>
                </c:pt>
                <c:pt idx="1">
                  <c:v>4746</c:v>
                </c:pt>
                <c:pt idx="2">
                  <c:v>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880"/>
        <c:axId val="200733440"/>
      </c:barChart>
      <c:catAx>
        <c:axId val="2007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auto val="1"/>
        <c:lblAlgn val="ctr"/>
        <c:lblOffset val="100"/>
        <c:noMultiLvlLbl val="0"/>
      </c:catAx>
      <c:valAx>
        <c:axId val="2007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157</c:v>
                </c:pt>
                <c:pt idx="1">
                  <c:v>148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888"/>
        <c:axId val="201089024"/>
      </c:barChart>
      <c:catAx>
        <c:axId val="201029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auto val="1"/>
        <c:lblAlgn val="ctr"/>
        <c:lblOffset val="100"/>
        <c:noMultiLvlLbl val="0"/>
      </c:catAx>
      <c:valAx>
        <c:axId val="201089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257</c:v>
                </c:pt>
                <c:pt idx="1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112"/>
        <c:axId val="201601408"/>
      </c:barChart>
      <c:catAx>
        <c:axId val="201242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auto val="1"/>
        <c:lblAlgn val="ctr"/>
        <c:lblOffset val="100"/>
        <c:noMultiLvlLbl val="0"/>
      </c:catAx>
      <c:valAx>
        <c:axId val="201601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64145</c:v>
                </c:pt>
                <c:pt idx="1">
                  <c:v>60397</c:v>
                </c:pt>
                <c:pt idx="2">
                  <c:v>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1648"/>
        <c:axId val="202021504"/>
      </c:barChart>
      <c:catAx>
        <c:axId val="2017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504"/>
        <c:crosses val="autoZero"/>
        <c:auto val="1"/>
        <c:lblAlgn val="ctr"/>
        <c:lblOffset val="100"/>
        <c:noMultiLvlLbl val="0"/>
      </c:catAx>
      <c:valAx>
        <c:axId val="20202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17.465390701905225</c:v>
                </c:pt>
                <c:pt idx="1">
                  <c:v>60.149153302680268</c:v>
                </c:pt>
                <c:pt idx="2">
                  <c:v>22.385455995414503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263</c:v>
                </c:pt>
                <c:pt idx="1">
                  <c:v>246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18</c:v>
                </c:pt>
                <c:pt idx="1">
                  <c:v>18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944"/>
        <c:axId val="202784768"/>
      </c:barChart>
      <c:catAx>
        <c:axId val="2025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auto val="1"/>
        <c:lblAlgn val="ctr"/>
        <c:lblOffset val="100"/>
        <c:noMultiLvlLbl val="0"/>
      </c:catAx>
      <c:valAx>
        <c:axId val="2027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32</c:v>
                </c:pt>
                <c:pt idx="1">
                  <c:v>26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560"/>
        <c:axId val="203195520"/>
      </c:barChart>
      <c:catAx>
        <c:axId val="2030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5520"/>
        <c:crosses val="autoZero"/>
        <c:auto val="1"/>
        <c:lblAlgn val="ctr"/>
        <c:lblOffset val="100"/>
        <c:noMultiLvlLbl val="0"/>
      </c:catAx>
      <c:valAx>
        <c:axId val="2031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95.3</c:v>
                </c:pt>
                <c:pt idx="1">
                  <c:v>98.1</c:v>
                </c:pt>
                <c:pt idx="2">
                  <c:v>102.1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98.2</c:v>
                </c:pt>
                <c:pt idx="1">
                  <c:v>101.7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2387968"/>
        <c:axId val="302525056"/>
      </c:barChart>
      <c:catAx>
        <c:axId val="30238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25056"/>
        <c:crosses val="autoZero"/>
        <c:auto val="1"/>
        <c:lblAlgn val="ctr"/>
        <c:lblOffset val="100"/>
        <c:noMultiLvlLbl val="0"/>
      </c:catAx>
      <c:valAx>
        <c:axId val="30252505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3879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2903</c:v>
                </c:pt>
                <c:pt idx="1">
                  <c:v>2592</c:v>
                </c:pt>
                <c:pt idx="2">
                  <c:v>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960064"/>
        <c:axId val="303961600"/>
      </c:barChart>
      <c:catAx>
        <c:axId val="3039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61600"/>
        <c:crosses val="autoZero"/>
        <c:auto val="1"/>
        <c:lblAlgn val="ctr"/>
        <c:lblOffset val="100"/>
        <c:noMultiLvlLbl val="0"/>
      </c:catAx>
      <c:valAx>
        <c:axId val="30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6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253</c:v>
                </c:pt>
                <c:pt idx="1">
                  <c:v>274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240</c:v>
                </c:pt>
                <c:pt idx="1">
                  <c:v>236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5258880"/>
        <c:axId val="305260416"/>
      </c:barChart>
      <c:catAx>
        <c:axId val="30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260416"/>
        <c:crosses val="autoZero"/>
        <c:auto val="1"/>
        <c:lblAlgn val="ctr"/>
        <c:lblOffset val="100"/>
        <c:noMultiLvlLbl val="0"/>
      </c:catAx>
      <c:valAx>
        <c:axId val="30526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633</c:v>
                </c:pt>
                <c:pt idx="1">
                  <c:v>863</c:v>
                </c:pt>
                <c:pt idx="2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427</c:v>
                </c:pt>
                <c:pt idx="1">
                  <c:v>421</c:v>
                </c:pt>
                <c:pt idx="2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90880"/>
        <c:axId val="192566400"/>
      </c:barChart>
      <c:catAx>
        <c:axId val="1924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400"/>
        <c:crosses val="autoZero"/>
        <c:auto val="1"/>
        <c:lblAlgn val="ctr"/>
        <c:lblOffset val="100"/>
        <c:noMultiLvlLbl val="0"/>
      </c:catAx>
      <c:valAx>
        <c:axId val="1925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88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413</c:v>
                </c:pt>
                <c:pt idx="1">
                  <c:v>423</c:v>
                </c:pt>
                <c:pt idx="2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610</c:v>
                </c:pt>
                <c:pt idx="1">
                  <c:v>673</c:v>
                </c:pt>
                <c:pt idx="2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6121344"/>
        <c:axId val="306123520"/>
      </c:barChart>
      <c:catAx>
        <c:axId val="30612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23520"/>
        <c:crosses val="autoZero"/>
        <c:auto val="1"/>
        <c:lblAlgn val="ctr"/>
        <c:lblOffset val="100"/>
        <c:noMultiLvlLbl val="0"/>
      </c:catAx>
      <c:valAx>
        <c:axId val="30612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6121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2.3824654530048721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2.3438376135471573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2.2840267653545663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2.5027101790587269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2.3114400707761704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2.5307465141490035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2.8036335090277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3.3276014603815436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3.5319551917062291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3.4341395337245957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3.3020572439659577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3.7655913174585374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4.0235256002890862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4.2858210908003436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3.5961272475795294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2.4441453902034813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1.7152006778562794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1.1968399935204914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9590656"/>
        <c:axId val="309592448"/>
      </c:barChart>
      <c:catAx>
        <c:axId val="3095906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9592448"/>
        <c:crosses val="autoZero"/>
        <c:auto val="1"/>
        <c:lblAlgn val="ctr"/>
        <c:lblOffset val="100"/>
        <c:noMultiLvlLbl val="0"/>
      </c:catAx>
      <c:valAx>
        <c:axId val="3095924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9590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2.515170772432183</c:v>
                </c:pt>
                <c:pt idx="1">
                  <c:v>2.4647053692696845</c:v>
                </c:pt>
                <c:pt idx="2">
                  <c:v>2.4622132505949934</c:v>
                </c:pt>
                <c:pt idx="3">
                  <c:v>2.5382228701730778</c:v>
                </c:pt>
                <c:pt idx="4">
                  <c:v>2.5133016834261648</c:v>
                </c:pt>
                <c:pt idx="5">
                  <c:v>2.662828803907642</c:v>
                </c:pt>
                <c:pt idx="6">
                  <c:v>2.9026952263466783</c:v>
                </c:pt>
                <c:pt idx="7">
                  <c:v>3.403611079959628</c:v>
                </c:pt>
                <c:pt idx="8">
                  <c:v>3.7045344099286011</c:v>
                </c:pt>
                <c:pt idx="9">
                  <c:v>3.6409853837239727</c:v>
                </c:pt>
                <c:pt idx="10">
                  <c:v>3.2733978792070082</c:v>
                </c:pt>
                <c:pt idx="11">
                  <c:v>3.4341395337245957</c:v>
                </c:pt>
                <c:pt idx="12">
                  <c:v>3.5550072894471234</c:v>
                </c:pt>
                <c:pt idx="13">
                  <c:v>3.4715213138449657</c:v>
                </c:pt>
                <c:pt idx="14">
                  <c:v>2.7276238894496156</c:v>
                </c:pt>
                <c:pt idx="15">
                  <c:v>1.5426214596339078</c:v>
                </c:pt>
                <c:pt idx="16">
                  <c:v>0.92083785029843124</c:v>
                </c:pt>
                <c:pt idx="17">
                  <c:v>0.48471708222745569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0549120"/>
        <c:axId val="310550912"/>
      </c:barChart>
      <c:catAx>
        <c:axId val="3105491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0550912"/>
        <c:crosses val="autoZero"/>
        <c:auto val="1"/>
        <c:lblAlgn val="ctr"/>
        <c:lblOffset val="100"/>
        <c:noMultiLvlLbl val="0"/>
      </c:catAx>
      <c:valAx>
        <c:axId val="3105509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491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0.38631038714716054</c:v>
                </c:pt>
                <c:pt idx="1">
                  <c:v>0.45936179334844124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1.465748075421176</c:v>
                </c:pt>
                <c:pt idx="1">
                  <c:v>0.93403564647516379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7.1474394733906061</c:v>
                </c:pt>
                <c:pt idx="1">
                  <c:v>4.1266001102468302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23.16328238313065</c:v>
                </c:pt>
                <c:pt idx="1">
                  <c:v>20.041955043792491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48.553776637286624</c:v>
                </c:pt>
                <c:pt idx="1">
                  <c:v>58.149078214001349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5.3888207073524494</c:v>
                </c:pt>
                <c:pt idx="1">
                  <c:v>5.2413180621057149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13.894622336271336</c:v>
                </c:pt>
                <c:pt idx="1">
                  <c:v>11.047651130030012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5876864"/>
        <c:axId val="315878400"/>
      </c:barChart>
      <c:catAx>
        <c:axId val="31587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878400"/>
        <c:crosses val="autoZero"/>
        <c:auto val="1"/>
        <c:lblAlgn val="ctr"/>
        <c:lblOffset val="100"/>
        <c:noMultiLvlLbl val="0"/>
      </c:catAx>
      <c:valAx>
        <c:axId val="315878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876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26.036204395849605</c:v>
                </c:pt>
                <c:pt idx="1">
                  <c:v>22.635817970233354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30.660772062925361</c:v>
                </c:pt>
                <c:pt idx="1">
                  <c:v>36.719850554296563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42.865112127635832</c:v>
                </c:pt>
                <c:pt idx="1">
                  <c:v>40.106878177252405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0.43791141358920005</c:v>
                </c:pt>
                <c:pt idx="1">
                  <c:v>0.53745329821767618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0257024"/>
        <c:axId val="320266240"/>
      </c:barChart>
      <c:catAx>
        <c:axId val="32025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266240"/>
        <c:crosses val="autoZero"/>
        <c:auto val="1"/>
        <c:lblAlgn val="ctr"/>
        <c:lblOffset val="100"/>
        <c:noMultiLvlLbl val="0"/>
      </c:catAx>
      <c:valAx>
        <c:axId val="320266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257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10</c:v>
                </c:pt>
                <c:pt idx="1">
                  <c:v>34</c:v>
                </c:pt>
                <c:pt idx="2">
                  <c:v>113</c:v>
                </c:pt>
                <c:pt idx="3">
                  <c:v>184</c:v>
                </c:pt>
                <c:pt idx="4">
                  <c:v>172</c:v>
                </c:pt>
                <c:pt idx="5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16</c:v>
                </c:pt>
                <c:pt idx="1">
                  <c:v>34</c:v>
                </c:pt>
                <c:pt idx="2">
                  <c:v>97</c:v>
                </c:pt>
                <c:pt idx="3">
                  <c:v>131</c:v>
                </c:pt>
                <c:pt idx="4">
                  <c:v>123</c:v>
                </c:pt>
                <c:pt idx="5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1651072"/>
        <c:axId val="321652608"/>
      </c:barChart>
      <c:catAx>
        <c:axId val="32165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652608"/>
        <c:crosses val="autoZero"/>
        <c:auto val="1"/>
        <c:lblAlgn val="ctr"/>
        <c:lblOffset val="100"/>
        <c:noMultiLvlLbl val="0"/>
      </c:catAx>
      <c:valAx>
        <c:axId val="32165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651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0.97</c:v>
                </c:pt>
                <c:pt idx="1">
                  <c:v>0.66</c:v>
                </c:pt>
                <c:pt idx="3">
                  <c:v>0.65</c:v>
                </c:pt>
                <c:pt idx="4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22415616"/>
        <c:axId val="322646400"/>
      </c:barChart>
      <c:catAx>
        <c:axId val="32241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2646400"/>
        <c:crosses val="autoZero"/>
        <c:auto val="1"/>
        <c:lblAlgn val="ctr"/>
        <c:lblOffset val="100"/>
        <c:noMultiLvlLbl val="0"/>
      </c:catAx>
      <c:valAx>
        <c:axId val="3226464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24156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9.1549295774647899</c:v>
                </c:pt>
                <c:pt idx="1">
                  <c:v>58.890429958391124</c:v>
                </c:pt>
                <c:pt idx="2">
                  <c:v>24.714622214169232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90.845070422535215</c:v>
                </c:pt>
                <c:pt idx="1">
                  <c:v>41.109570041608876</c:v>
                </c:pt>
                <c:pt idx="2">
                  <c:v>75.285377785830761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3100672"/>
        <c:axId val="323108864"/>
      </c:barChart>
      <c:catAx>
        <c:axId val="32310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108864"/>
        <c:crosses val="autoZero"/>
        <c:auto val="1"/>
        <c:lblAlgn val="ctr"/>
        <c:lblOffset val="100"/>
        <c:noMultiLvlLbl val="0"/>
      </c:catAx>
      <c:valAx>
        <c:axId val="323108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1006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11.2</c:v>
                </c:pt>
                <c:pt idx="1">
                  <c:v>10.8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3127936"/>
        <c:axId val="323267200"/>
      </c:barChart>
      <c:catAx>
        <c:axId val="3231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267200"/>
        <c:crosses val="autoZero"/>
        <c:auto val="1"/>
        <c:lblAlgn val="ctr"/>
        <c:lblOffset val="100"/>
        <c:noMultiLvlLbl val="0"/>
      </c:catAx>
      <c:valAx>
        <c:axId val="323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312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736</c:v>
                </c:pt>
                <c:pt idx="1">
                  <c:v>728</c:v>
                </c:pt>
                <c:pt idx="2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831</c:v>
                </c:pt>
                <c:pt idx="1">
                  <c:v>777</c:v>
                </c:pt>
                <c:pt idx="2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3314048"/>
        <c:axId val="324350720"/>
      </c:barChart>
      <c:catAx>
        <c:axId val="3233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350720"/>
        <c:crosses val="autoZero"/>
        <c:auto val="1"/>
        <c:lblAlgn val="ctr"/>
        <c:lblOffset val="100"/>
        <c:noMultiLvlLbl val="0"/>
      </c:catAx>
      <c:valAx>
        <c:axId val="324350720"/>
        <c:scaling>
          <c:orientation val="minMax"/>
          <c:max val="2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331404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3678</c:v>
                </c:pt>
                <c:pt idx="1">
                  <c:v>3428</c:v>
                </c:pt>
                <c:pt idx="2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3456</c:v>
                </c:pt>
                <c:pt idx="1">
                  <c:v>3080</c:v>
                </c:pt>
                <c:pt idx="2">
                  <c:v>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6880"/>
        <c:axId val="193148416"/>
      </c:barChart>
      <c:catAx>
        <c:axId val="1931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416"/>
        <c:crosses val="autoZero"/>
        <c:auto val="1"/>
        <c:lblAlgn val="ctr"/>
        <c:lblOffset val="100"/>
        <c:noMultiLvlLbl val="0"/>
      </c:catAx>
      <c:valAx>
        <c:axId val="1931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68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1554</c:v>
                </c:pt>
                <c:pt idx="1">
                  <c:v>1762</c:v>
                </c:pt>
                <c:pt idx="2">
                  <c:v>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1482</c:v>
                </c:pt>
                <c:pt idx="1">
                  <c:v>1763</c:v>
                </c:pt>
                <c:pt idx="2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4518272"/>
        <c:axId val="324519808"/>
      </c:barChart>
      <c:catAx>
        <c:axId val="32451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519808"/>
        <c:crosses val="autoZero"/>
        <c:auto val="1"/>
        <c:lblAlgn val="ctr"/>
        <c:lblOffset val="100"/>
        <c:noMultiLvlLbl val="0"/>
      </c:catAx>
      <c:valAx>
        <c:axId val="32451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4518272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32.649360987042854</c:v>
                </c:pt>
                <c:pt idx="1">
                  <c:v>34.027931232598227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30.309998673329503</c:v>
                </c:pt>
                <c:pt idx="1">
                  <c:v>29.493525434215762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16.870826515721046</c:v>
                </c:pt>
                <c:pt idx="1">
                  <c:v>17.399566889114773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12.382257993189757</c:v>
                </c:pt>
                <c:pt idx="1">
                  <c:v>13.064038538029788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4.9705921372661743</c:v>
                </c:pt>
                <c:pt idx="1">
                  <c:v>4.0173244354090247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2.8169636934506701</c:v>
                </c:pt>
                <c:pt idx="1">
                  <c:v>1.9976134706324304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4905600"/>
        <c:axId val="324908544"/>
      </c:barChart>
      <c:catAx>
        <c:axId val="32490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908544"/>
        <c:crosses val="autoZero"/>
        <c:auto val="1"/>
        <c:lblAlgn val="ctr"/>
        <c:lblOffset val="100"/>
        <c:noMultiLvlLbl val="0"/>
      </c:catAx>
      <c:valAx>
        <c:axId val="324908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905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55.2</c:v>
                </c:pt>
                <c:pt idx="1">
                  <c:v>36.82</c:v>
                </c:pt>
                <c:pt idx="2">
                  <c:v>6.21</c:v>
                </c:pt>
                <c:pt idx="3">
                  <c:v>1.1299999999999999</c:v>
                </c:pt>
                <c:pt idx="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56.54</c:v>
                </c:pt>
                <c:pt idx="1">
                  <c:v>33.770000000000003</c:v>
                </c:pt>
                <c:pt idx="2">
                  <c:v>7.34</c:v>
                </c:pt>
                <c:pt idx="3">
                  <c:v>1.53</c:v>
                </c:pt>
                <c:pt idx="4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5304320"/>
        <c:axId val="325305856"/>
      </c:barChart>
      <c:catAx>
        <c:axId val="32530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305856"/>
        <c:crosses val="autoZero"/>
        <c:auto val="1"/>
        <c:lblAlgn val="ctr"/>
        <c:lblOffset val="100"/>
        <c:noMultiLvlLbl val="0"/>
      </c:catAx>
      <c:valAx>
        <c:axId val="32530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3043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58924</c:v>
                </c:pt>
                <c:pt idx="1">
                  <c:v>66012</c:v>
                </c:pt>
                <c:pt idx="2">
                  <c:v>75127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333760"/>
        <c:axId val="325336064"/>
      </c:barChart>
      <c:catAx>
        <c:axId val="3253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336064"/>
        <c:crosses val="autoZero"/>
        <c:auto val="1"/>
        <c:lblAlgn val="ctr"/>
        <c:lblOffset val="100"/>
        <c:noMultiLvlLbl val="0"/>
      </c:catAx>
      <c:valAx>
        <c:axId val="3253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333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25904</c:v>
                </c:pt>
                <c:pt idx="1">
                  <c:v>26283</c:v>
                </c:pt>
                <c:pt idx="2">
                  <c:v>26566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29723</c:v>
                </c:pt>
                <c:pt idx="1">
                  <c:v>29876</c:v>
                </c:pt>
                <c:pt idx="2">
                  <c:v>29854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356160"/>
        <c:axId val="325359104"/>
      </c:barChart>
      <c:catAx>
        <c:axId val="32535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359104"/>
        <c:crosses val="autoZero"/>
        <c:auto val="1"/>
        <c:lblAlgn val="ctr"/>
        <c:lblOffset val="100"/>
        <c:noMultiLvlLbl val="0"/>
      </c:catAx>
      <c:valAx>
        <c:axId val="32535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356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21.8</c:v>
                </c:pt>
                <c:pt idx="1">
                  <c:v>27.1</c:v>
                </c:pt>
                <c:pt idx="2">
                  <c:v>5</c:v>
                </c:pt>
                <c:pt idx="3">
                  <c:v>46.099999999999994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91.505140738243711</c:v>
                </c:pt>
                <c:pt idx="1">
                  <c:v>98.233395617462207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8.4948592617562788</c:v>
                </c:pt>
                <c:pt idx="1">
                  <c:v>1.7666043825377953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5424256"/>
        <c:axId val="325426176"/>
      </c:barChart>
      <c:catAx>
        <c:axId val="325424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426176"/>
        <c:crosses val="autoZero"/>
        <c:auto val="1"/>
        <c:lblAlgn val="ctr"/>
        <c:lblOffset val="100"/>
        <c:noMultiLvlLbl val="0"/>
      </c:catAx>
      <c:valAx>
        <c:axId val="3254261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4242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561</c:v>
                </c:pt>
                <c:pt idx="1">
                  <c:v>308</c:v>
                </c:pt>
                <c:pt idx="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445504"/>
        <c:axId val="325447040"/>
      </c:barChart>
      <c:catAx>
        <c:axId val="32544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447040"/>
        <c:crosses val="autoZero"/>
        <c:auto val="1"/>
        <c:lblAlgn val="ctr"/>
        <c:lblOffset val="100"/>
        <c:noMultiLvlLbl val="0"/>
      </c:catAx>
      <c:valAx>
        <c:axId val="32544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445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27.4</c:v>
                </c:pt>
                <c:pt idx="1">
                  <c:v>15.3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6190976"/>
        <c:axId val="326706688"/>
      </c:barChart>
      <c:catAx>
        <c:axId val="32619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706688"/>
        <c:crosses val="autoZero"/>
        <c:auto val="1"/>
        <c:lblAlgn val="ctr"/>
        <c:lblOffset val="100"/>
        <c:noMultiLvlLbl val="0"/>
      </c:catAx>
      <c:valAx>
        <c:axId val="32670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19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23.7</c:v>
                </c:pt>
                <c:pt idx="1">
                  <c:v>29.1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8138752"/>
        <c:axId val="328140288"/>
      </c:barChart>
      <c:catAx>
        <c:axId val="3281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140288"/>
        <c:crosses val="autoZero"/>
        <c:auto val="1"/>
        <c:lblAlgn val="ctr"/>
        <c:lblOffset val="100"/>
        <c:noMultiLvlLbl val="0"/>
      </c:catAx>
      <c:valAx>
        <c:axId val="32814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13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50.6</c:v>
                </c:pt>
                <c:pt idx="2">
                  <c:v>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2.72</c:v>
                </c:pt>
                <c:pt idx="1">
                  <c:v>5.49</c:v>
                </c:pt>
                <c:pt idx="2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2.41</c:v>
                </c:pt>
                <c:pt idx="1">
                  <c:v>1.29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28558080"/>
        <c:axId val="328559616"/>
      </c:barChart>
      <c:catAx>
        <c:axId val="32855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8559616"/>
        <c:crosses val="autoZero"/>
        <c:auto val="1"/>
        <c:lblAlgn val="ctr"/>
        <c:lblOffset val="100"/>
        <c:noMultiLvlLbl val="0"/>
      </c:catAx>
      <c:valAx>
        <c:axId val="32855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85580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2.9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8955392"/>
        <c:axId val="328956928"/>
      </c:barChart>
      <c:catAx>
        <c:axId val="32895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956928"/>
        <c:crosses val="autoZero"/>
        <c:auto val="1"/>
        <c:lblAlgn val="ctr"/>
        <c:lblOffset val="100"/>
        <c:noMultiLvlLbl val="0"/>
      </c:catAx>
      <c:valAx>
        <c:axId val="3289569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9553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13.4</c:v>
                </c:pt>
                <c:pt idx="1">
                  <c:v>13.5</c:v>
                </c:pt>
                <c:pt idx="2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0.6</c:v>
                </c:pt>
                <c:pt idx="1">
                  <c:v>0.9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86</c:v>
                </c:pt>
                <c:pt idx="1">
                  <c:v>85.6</c:v>
                </c:pt>
                <c:pt idx="2">
                  <c:v>87.4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29729920"/>
        <c:axId val="329731456"/>
      </c:barChart>
      <c:catAx>
        <c:axId val="3297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731456"/>
        <c:crosses val="autoZero"/>
        <c:auto val="1"/>
        <c:lblAlgn val="ctr"/>
        <c:lblOffset val="100"/>
        <c:noMultiLvlLbl val="0"/>
      </c:catAx>
      <c:valAx>
        <c:axId val="329731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297299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41918</c:v>
                </c:pt>
                <c:pt idx="1">
                  <c:v>49097</c:v>
                </c:pt>
                <c:pt idx="2">
                  <c:v>70632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12135</c:v>
                </c:pt>
                <c:pt idx="1">
                  <c:v>28476</c:v>
                </c:pt>
                <c:pt idx="2">
                  <c:v>106117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233472"/>
        <c:axId val="300235008"/>
      </c:barChart>
      <c:catAx>
        <c:axId val="30023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235008"/>
        <c:crosses val="autoZero"/>
        <c:auto val="1"/>
        <c:lblAlgn val="ctr"/>
        <c:lblOffset val="100"/>
        <c:noMultiLvlLbl val="0"/>
      </c:catAx>
      <c:valAx>
        <c:axId val="300235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023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108322</c:v>
                </c:pt>
                <c:pt idx="1">
                  <c:v>133275</c:v>
                </c:pt>
                <c:pt idx="2">
                  <c:v>174111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24732</c:v>
                </c:pt>
                <c:pt idx="1">
                  <c:v>65020</c:v>
                </c:pt>
                <c:pt idx="2">
                  <c:v>258017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306816"/>
        <c:axId val="300308352"/>
      </c:barChart>
      <c:catAx>
        <c:axId val="30030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308352"/>
        <c:crosses val="autoZero"/>
        <c:auto val="1"/>
        <c:lblAlgn val="ctr"/>
        <c:lblOffset val="100"/>
        <c:noMultiLvlLbl val="0"/>
      </c:catAx>
      <c:valAx>
        <c:axId val="300308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030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</c:v>
                </c:pt>
                <c:pt idx="1">
                  <c:v>2.2999999999999998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0339200"/>
        <c:axId val="300340736"/>
      </c:barChart>
      <c:catAx>
        <c:axId val="30033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340736"/>
        <c:crosses val="autoZero"/>
        <c:auto val="1"/>
        <c:lblAlgn val="ctr"/>
        <c:lblOffset val="100"/>
        <c:noMultiLvlLbl val="0"/>
      </c:catAx>
      <c:valAx>
        <c:axId val="300340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033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28.3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35.200000000000003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0596608"/>
        <c:axId val="300606592"/>
      </c:barChart>
      <c:catAx>
        <c:axId val="3005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606592"/>
        <c:crosses val="autoZero"/>
        <c:auto val="1"/>
        <c:lblAlgn val="ctr"/>
        <c:lblOffset val="100"/>
        <c:noMultiLvlLbl val="0"/>
      </c:catAx>
      <c:valAx>
        <c:axId val="300606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596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411.99700000000001</c:v>
                </c:pt>
                <c:pt idx="1">
                  <c:v>471.62700000000001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768256"/>
        <c:axId val="300782336"/>
      </c:barChart>
      <c:catAx>
        <c:axId val="30076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782336"/>
        <c:crosses val="autoZero"/>
        <c:auto val="1"/>
        <c:lblAlgn val="ctr"/>
        <c:lblOffset val="100"/>
        <c:noMultiLvlLbl val="0"/>
      </c:catAx>
      <c:valAx>
        <c:axId val="300782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7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3698.04</c:v>
                </c:pt>
                <c:pt idx="1">
                  <c:v>66.959999999999994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1156608"/>
        <c:axId val="301158400"/>
      </c:barChart>
      <c:catAx>
        <c:axId val="30115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158400"/>
        <c:crosses val="autoZero"/>
        <c:auto val="1"/>
        <c:lblAlgn val="ctr"/>
        <c:lblOffset val="100"/>
        <c:noMultiLvlLbl val="0"/>
      </c:catAx>
      <c:valAx>
        <c:axId val="3011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15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40</c:v>
                </c:pt>
                <c:pt idx="1">
                  <c:v>41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1184512"/>
        <c:axId val="301186048"/>
      </c:barChart>
      <c:catAx>
        <c:axId val="3011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1186048"/>
        <c:crosses val="autoZero"/>
        <c:auto val="1"/>
        <c:lblAlgn val="ctr"/>
        <c:lblOffset val="100"/>
        <c:noMultiLvlLbl val="0"/>
      </c:catAx>
      <c:valAx>
        <c:axId val="3011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1184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54.6</c:v>
                </c:pt>
                <c:pt idx="1">
                  <c:v>46.1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24.4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60640"/>
        <c:axId val="193788544"/>
      </c:barChart>
      <c:catAx>
        <c:axId val="19376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auto val="1"/>
        <c:lblAlgn val="ctr"/>
        <c:lblOffset val="100"/>
        <c:noMultiLvlLbl val="0"/>
      </c:catAx>
      <c:valAx>
        <c:axId val="19378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6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2089</c:v>
                </c:pt>
                <c:pt idx="1">
                  <c:v>2613</c:v>
                </c:pt>
                <c:pt idx="2">
                  <c:v>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2002</c:v>
                </c:pt>
                <c:pt idx="1">
                  <c:v>2507</c:v>
                </c:pt>
                <c:pt idx="2">
                  <c:v>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7648"/>
        <c:axId val="59549568"/>
      </c:barChart>
      <c:catAx>
        <c:axId val="595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568"/>
        <c:crosses val="autoZero"/>
        <c:auto val="1"/>
        <c:lblAlgn val="ctr"/>
        <c:lblOffset val="100"/>
        <c:noMultiLvlLbl val="0"/>
      </c:catAx>
      <c:valAx>
        <c:axId val="5954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7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633</c:v>
                </c:pt>
                <c:pt idx="1">
                  <c:v>863</c:v>
                </c:pt>
                <c:pt idx="2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427</c:v>
                </c:pt>
                <c:pt idx="1">
                  <c:v>421</c:v>
                </c:pt>
                <c:pt idx="2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9040"/>
        <c:axId val="59761792"/>
      </c:barChart>
      <c:catAx>
        <c:axId val="5971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792"/>
        <c:crosses val="autoZero"/>
        <c:auto val="1"/>
        <c:lblAlgn val="ctr"/>
        <c:lblOffset val="100"/>
        <c:noMultiLvlLbl val="0"/>
      </c:catAx>
      <c:valAx>
        <c:axId val="5976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9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3678</c:v>
                </c:pt>
                <c:pt idx="1">
                  <c:v>3428</c:v>
                </c:pt>
                <c:pt idx="2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3456</c:v>
                </c:pt>
                <c:pt idx="1">
                  <c:v>3080</c:v>
                </c:pt>
                <c:pt idx="2">
                  <c:v>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888"/>
        <c:axId val="146813312"/>
      </c:barChart>
      <c:catAx>
        <c:axId val="14680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312"/>
        <c:crosses val="autoZero"/>
        <c:auto val="1"/>
        <c:lblAlgn val="ctr"/>
        <c:lblOffset val="100"/>
        <c:noMultiLvlLbl val="0"/>
      </c:catAx>
      <c:valAx>
        <c:axId val="14681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58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20.100000000000001</c:v>
                </c:pt>
                <c:pt idx="1">
                  <c:v>50.6</c:v>
                </c:pt>
                <c:pt idx="2">
                  <c:v>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54.6</c:v>
                </c:pt>
                <c:pt idx="1">
                  <c:v>46.1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24.4</c:v>
                </c:pt>
                <c:pt idx="1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29728"/>
        <c:axId val="147532032"/>
      </c:barChart>
      <c:catAx>
        <c:axId val="14752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032"/>
        <c:crosses val="autoZero"/>
        <c:auto val="1"/>
        <c:lblAlgn val="ctr"/>
        <c:lblOffset val="100"/>
        <c:noMultiLvlLbl val="0"/>
      </c:catAx>
      <c:valAx>
        <c:axId val="14753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29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13.4</c:v>
                </c:pt>
                <c:pt idx="1">
                  <c:v>13.5</c:v>
                </c:pt>
                <c:pt idx="2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0.6</c:v>
                </c:pt>
                <c:pt idx="1">
                  <c:v>0.9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86</c:v>
                </c:pt>
                <c:pt idx="1">
                  <c:v>85.6</c:v>
                </c:pt>
                <c:pt idx="2">
                  <c:v>87.4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3456"/>
        <c:axId val="150164992"/>
      </c:barChart>
      <c:catAx>
        <c:axId val="1501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4992"/>
        <c:crosses val="autoZero"/>
        <c:auto val="1"/>
        <c:lblAlgn val="ctr"/>
        <c:lblOffset val="100"/>
        <c:noMultiLvlLbl val="0"/>
      </c:catAx>
      <c:valAx>
        <c:axId val="150164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3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15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1312"/>
        <c:axId val="150303872"/>
      </c:barChart>
      <c:catAx>
        <c:axId val="15030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872"/>
        <c:crosses val="autoZero"/>
        <c:auto val="1"/>
        <c:lblAlgn val="ctr"/>
        <c:lblOffset val="100"/>
        <c:noMultiLvlLbl val="0"/>
      </c:catAx>
      <c:valAx>
        <c:axId val="15030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804</c:v>
                </c:pt>
                <c:pt idx="1">
                  <c:v>1796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481</c:v>
                </c:pt>
                <c:pt idx="1">
                  <c:v>1938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2352"/>
        <c:axId val="150373888"/>
      </c:barChart>
      <c:catAx>
        <c:axId val="15037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888"/>
        <c:crosses val="autoZero"/>
        <c:auto val="1"/>
        <c:lblAlgn val="ctr"/>
        <c:lblOffset val="100"/>
        <c:noMultiLvlLbl val="0"/>
      </c:catAx>
      <c:valAx>
        <c:axId val="15037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205</c:v>
                </c:pt>
                <c:pt idx="1">
                  <c:v>510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125</c:v>
                </c:pt>
                <c:pt idx="1">
                  <c:v>443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4912"/>
        <c:axId val="150722432"/>
      </c:barChart>
      <c:catAx>
        <c:axId val="15069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auto val="1"/>
        <c:lblAlgn val="ctr"/>
        <c:lblOffset val="100"/>
        <c:noMultiLvlLbl val="0"/>
      </c:catAx>
      <c:valAx>
        <c:axId val="15072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10948</c:v>
                </c:pt>
                <c:pt idx="1">
                  <c:v>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664"/>
        <c:axId val="151265280"/>
      </c:barChart>
      <c:catAx>
        <c:axId val="15118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auto val="1"/>
        <c:lblAlgn val="ctr"/>
        <c:lblOffset val="100"/>
        <c:noMultiLvlLbl val="0"/>
      </c:catAx>
      <c:valAx>
        <c:axId val="1512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15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544"/>
        <c:axId val="198494080"/>
      </c:barChart>
      <c:catAx>
        <c:axId val="198492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4080"/>
        <c:crosses val="autoZero"/>
        <c:auto val="1"/>
        <c:lblAlgn val="ctr"/>
        <c:lblOffset val="100"/>
        <c:noMultiLvlLbl val="0"/>
      </c:catAx>
      <c:valAx>
        <c:axId val="19849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5623</c:v>
                </c:pt>
                <c:pt idx="1">
                  <c:v>4746</c:v>
                </c:pt>
                <c:pt idx="2">
                  <c:v>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776"/>
        <c:axId val="151325312"/>
      </c:barChart>
      <c:catAx>
        <c:axId val="15132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auto val="1"/>
        <c:lblAlgn val="ctr"/>
        <c:lblOffset val="100"/>
        <c:noMultiLvlLbl val="0"/>
      </c:catAx>
      <c:valAx>
        <c:axId val="1513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157</c:v>
                </c:pt>
                <c:pt idx="1">
                  <c:v>148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7152"/>
        <c:axId val="151463040"/>
      </c:barChart>
      <c:catAx>
        <c:axId val="151457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auto val="1"/>
        <c:lblAlgn val="ctr"/>
        <c:lblOffset val="100"/>
        <c:noMultiLvlLbl val="0"/>
      </c:catAx>
      <c:valAx>
        <c:axId val="15146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561</c:v>
                </c:pt>
                <c:pt idx="1">
                  <c:v>308</c:v>
                </c:pt>
                <c:pt idx="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568"/>
        <c:axId val="152828160"/>
      </c:barChart>
      <c:catAx>
        <c:axId val="1528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160"/>
        <c:crosses val="autoZero"/>
        <c:auto val="1"/>
        <c:lblAlgn val="ctr"/>
        <c:lblOffset val="100"/>
        <c:noMultiLvlLbl val="0"/>
      </c:catAx>
      <c:valAx>
        <c:axId val="15282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257</c:v>
                </c:pt>
                <c:pt idx="1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6624"/>
        <c:axId val="153308544"/>
      </c:barChart>
      <c:catAx>
        <c:axId val="15330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auto val="1"/>
        <c:lblAlgn val="ctr"/>
        <c:lblOffset val="100"/>
        <c:noMultiLvlLbl val="0"/>
      </c:catAx>
      <c:valAx>
        <c:axId val="153308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411.99700000000001</c:v>
                </c:pt>
                <c:pt idx="1">
                  <c:v>471.62700000000001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4192"/>
        <c:axId val="153504384"/>
      </c:barChart>
      <c:catAx>
        <c:axId val="15346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auto val="1"/>
        <c:lblAlgn val="ctr"/>
        <c:lblOffset val="100"/>
        <c:noMultiLvlLbl val="0"/>
      </c:catAx>
      <c:valAx>
        <c:axId val="153504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64145</c:v>
                </c:pt>
                <c:pt idx="1">
                  <c:v>60397</c:v>
                </c:pt>
                <c:pt idx="2">
                  <c:v>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704"/>
        <c:axId val="153753856"/>
      </c:barChart>
      <c:catAx>
        <c:axId val="1536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auto val="1"/>
        <c:lblAlgn val="ctr"/>
        <c:lblOffset val="100"/>
        <c:noMultiLvlLbl val="0"/>
      </c:catAx>
      <c:valAx>
        <c:axId val="15375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2.9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11.2</c:v>
                </c:pt>
                <c:pt idx="1">
                  <c:v>10.8</c:v>
                </c:pt>
                <c:pt idx="2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6640"/>
        <c:axId val="153938944"/>
      </c:barChart>
      <c:catAx>
        <c:axId val="1539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944"/>
        <c:crosses val="autoZero"/>
        <c:auto val="1"/>
        <c:lblAlgn val="ctr"/>
        <c:lblOffset val="100"/>
        <c:noMultiLvlLbl val="0"/>
      </c:catAx>
      <c:valAx>
        <c:axId val="1539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17.465390701905225</c:v>
                </c:pt>
                <c:pt idx="1">
                  <c:v>60.149153302680268</c:v>
                </c:pt>
                <c:pt idx="2">
                  <c:v>22.385455995414503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263</c:v>
                </c:pt>
                <c:pt idx="1">
                  <c:v>246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18</c:v>
                </c:pt>
                <c:pt idx="1">
                  <c:v>18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856"/>
        <c:axId val="154315392"/>
      </c:barChart>
      <c:catAx>
        <c:axId val="1543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auto val="1"/>
        <c:lblAlgn val="ctr"/>
        <c:lblOffset val="100"/>
        <c:noMultiLvlLbl val="0"/>
      </c:catAx>
      <c:valAx>
        <c:axId val="1543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804</c:v>
                </c:pt>
                <c:pt idx="1">
                  <c:v>1796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481</c:v>
                </c:pt>
                <c:pt idx="1">
                  <c:v>1938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088"/>
        <c:axId val="199354624"/>
      </c:barChart>
      <c:catAx>
        <c:axId val="19935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4624"/>
        <c:crosses val="autoZero"/>
        <c:auto val="1"/>
        <c:lblAlgn val="ctr"/>
        <c:lblOffset val="100"/>
        <c:noMultiLvlLbl val="0"/>
      </c:catAx>
      <c:valAx>
        <c:axId val="1993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32</c:v>
                </c:pt>
                <c:pt idx="1">
                  <c:v>26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6816"/>
        <c:axId val="154799104"/>
      </c:barChart>
      <c:catAx>
        <c:axId val="1547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auto val="1"/>
        <c:lblAlgn val="ctr"/>
        <c:lblOffset val="100"/>
        <c:noMultiLvlLbl val="0"/>
      </c:catAx>
      <c:valAx>
        <c:axId val="15479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95.3</c:v>
                </c:pt>
                <c:pt idx="1">
                  <c:v>98.1</c:v>
                </c:pt>
                <c:pt idx="2">
                  <c:v>102.1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98.2</c:v>
                </c:pt>
                <c:pt idx="1">
                  <c:v>101.7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2903</c:v>
                </c:pt>
                <c:pt idx="1">
                  <c:v>2592</c:v>
                </c:pt>
                <c:pt idx="2">
                  <c:v>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472"/>
        <c:axId val="155259264"/>
      </c:barChart>
      <c:catAx>
        <c:axId val="1552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9264"/>
        <c:crosses val="autoZero"/>
        <c:auto val="1"/>
        <c:lblAlgn val="ctr"/>
        <c:lblOffset val="100"/>
        <c:noMultiLvlLbl val="0"/>
      </c:catAx>
      <c:valAx>
        <c:axId val="15525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253</c:v>
                </c:pt>
                <c:pt idx="1">
                  <c:v>274</c:v>
                </c:pt>
                <c:pt idx="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240</c:v>
                </c:pt>
                <c:pt idx="1">
                  <c:v>236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99616"/>
        <c:axId val="155601152"/>
      </c:barChart>
      <c:catAx>
        <c:axId val="1555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auto val="1"/>
        <c:lblAlgn val="ctr"/>
        <c:lblOffset val="100"/>
        <c:noMultiLvlLbl val="0"/>
      </c:catAx>
      <c:valAx>
        <c:axId val="15560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413</c:v>
                </c:pt>
                <c:pt idx="1">
                  <c:v>423</c:v>
                </c:pt>
                <c:pt idx="2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610</c:v>
                </c:pt>
                <c:pt idx="1">
                  <c:v>673</c:v>
                </c:pt>
                <c:pt idx="2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80256"/>
        <c:axId val="156580864"/>
      </c:barChart>
      <c:catAx>
        <c:axId val="1564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864"/>
        <c:crosses val="autoZero"/>
        <c:auto val="1"/>
        <c:lblAlgn val="ctr"/>
        <c:lblOffset val="100"/>
        <c:noMultiLvlLbl val="0"/>
      </c:catAx>
      <c:valAx>
        <c:axId val="15658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8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2.3824654530048721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2.3438376135471573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2.2840267653545663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2.5027101790587269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2.3114400707761704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2.5307465141490035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2.8036335090277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3.3276014603815436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3.5319551917062291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3.4341395337245957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3.3020572439659577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3.7655913174585374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4.0235256002890862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4.2858210908003436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3.5961272475795294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2.4441453902034813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1.7152006778562794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1.1968399935204914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088"/>
        <c:axId val="157834624"/>
      </c:barChart>
      <c:catAx>
        <c:axId val="1578330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624"/>
        <c:crosses val="autoZero"/>
        <c:auto val="1"/>
        <c:lblAlgn val="ctr"/>
        <c:lblOffset val="100"/>
        <c:noMultiLvlLbl val="0"/>
      </c:catAx>
      <c:valAx>
        <c:axId val="1578346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2.515170772432183</c:v>
                </c:pt>
                <c:pt idx="1">
                  <c:v>2.4647053692696845</c:v>
                </c:pt>
                <c:pt idx="2">
                  <c:v>2.4622132505949934</c:v>
                </c:pt>
                <c:pt idx="3">
                  <c:v>2.5382228701730778</c:v>
                </c:pt>
                <c:pt idx="4">
                  <c:v>2.5133016834261648</c:v>
                </c:pt>
                <c:pt idx="5">
                  <c:v>2.662828803907642</c:v>
                </c:pt>
                <c:pt idx="6">
                  <c:v>2.9026952263466783</c:v>
                </c:pt>
                <c:pt idx="7">
                  <c:v>3.403611079959628</c:v>
                </c:pt>
                <c:pt idx="8">
                  <c:v>3.7045344099286011</c:v>
                </c:pt>
                <c:pt idx="9">
                  <c:v>3.6409853837239727</c:v>
                </c:pt>
                <c:pt idx="10">
                  <c:v>3.2733978792070082</c:v>
                </c:pt>
                <c:pt idx="11">
                  <c:v>3.4341395337245957</c:v>
                </c:pt>
                <c:pt idx="12">
                  <c:v>3.5550072894471234</c:v>
                </c:pt>
                <c:pt idx="13">
                  <c:v>3.4715213138449657</c:v>
                </c:pt>
                <c:pt idx="14">
                  <c:v>2.7276238894496156</c:v>
                </c:pt>
                <c:pt idx="15">
                  <c:v>1.5426214596339078</c:v>
                </c:pt>
                <c:pt idx="16">
                  <c:v>0.92083785029843124</c:v>
                </c:pt>
                <c:pt idx="17">
                  <c:v>0.48471708222745569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152"/>
        <c:axId val="158210688"/>
      </c:barChart>
      <c:catAx>
        <c:axId val="1582091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0688"/>
        <c:crosses val="autoZero"/>
        <c:auto val="1"/>
        <c:lblAlgn val="ctr"/>
        <c:lblOffset val="100"/>
        <c:noMultiLvlLbl val="0"/>
      </c:catAx>
      <c:valAx>
        <c:axId val="158210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0.38631038714716054</c:v>
                </c:pt>
                <c:pt idx="1">
                  <c:v>0.45936179334844124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1.465748075421176</c:v>
                </c:pt>
                <c:pt idx="1">
                  <c:v>0.93403564647516379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7.1474394733906061</c:v>
                </c:pt>
                <c:pt idx="1">
                  <c:v>4.1266001102468302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23.16328238313065</c:v>
                </c:pt>
                <c:pt idx="1">
                  <c:v>20.041955043792491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48.553776637286624</c:v>
                </c:pt>
                <c:pt idx="1">
                  <c:v>58.149078214001349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5.3888207073524494</c:v>
                </c:pt>
                <c:pt idx="1">
                  <c:v>5.2413180621057149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13.894622336271336</c:v>
                </c:pt>
                <c:pt idx="1">
                  <c:v>11.047651130030012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520"/>
        <c:axId val="159130368"/>
      </c:barChart>
      <c:catAx>
        <c:axId val="15909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368"/>
        <c:crosses val="autoZero"/>
        <c:auto val="1"/>
        <c:lblAlgn val="ctr"/>
        <c:lblOffset val="100"/>
        <c:noMultiLvlLbl val="0"/>
      </c:catAx>
      <c:valAx>
        <c:axId val="15913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26.036204395849605</c:v>
                </c:pt>
                <c:pt idx="1">
                  <c:v>22.635817970233354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30.660772062925361</c:v>
                </c:pt>
                <c:pt idx="1">
                  <c:v>36.719850554296563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42.865112127635832</c:v>
                </c:pt>
                <c:pt idx="1">
                  <c:v>40.106878177252405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0.43791141358920005</c:v>
                </c:pt>
                <c:pt idx="1">
                  <c:v>0.53745329821767618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520"/>
        <c:axId val="159677056"/>
      </c:barChart>
      <c:catAx>
        <c:axId val="15967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auto val="1"/>
        <c:lblAlgn val="ctr"/>
        <c:lblOffset val="100"/>
        <c:noMultiLvlLbl val="0"/>
      </c:catAx>
      <c:valAx>
        <c:axId val="159677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10</c:v>
                </c:pt>
                <c:pt idx="1">
                  <c:v>34</c:v>
                </c:pt>
                <c:pt idx="2">
                  <c:v>113</c:v>
                </c:pt>
                <c:pt idx="3">
                  <c:v>184</c:v>
                </c:pt>
                <c:pt idx="4">
                  <c:v>172</c:v>
                </c:pt>
                <c:pt idx="5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16</c:v>
                </c:pt>
                <c:pt idx="1">
                  <c:v>34</c:v>
                </c:pt>
                <c:pt idx="2">
                  <c:v>97</c:v>
                </c:pt>
                <c:pt idx="3">
                  <c:v>131</c:v>
                </c:pt>
                <c:pt idx="4">
                  <c:v>123</c:v>
                </c:pt>
                <c:pt idx="5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504"/>
        <c:axId val="160027392"/>
      </c:barChart>
      <c:catAx>
        <c:axId val="16002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392"/>
        <c:crosses val="autoZero"/>
        <c:auto val="1"/>
        <c:lblAlgn val="ctr"/>
        <c:lblOffset val="100"/>
        <c:noMultiLvlLbl val="0"/>
      </c:catAx>
      <c:valAx>
        <c:axId val="16002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205</c:v>
                </c:pt>
                <c:pt idx="1">
                  <c:v>510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125</c:v>
                </c:pt>
                <c:pt idx="1">
                  <c:v>443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9280"/>
        <c:axId val="199967104"/>
      </c:barChart>
      <c:catAx>
        <c:axId val="19980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auto val="1"/>
        <c:lblAlgn val="ctr"/>
        <c:lblOffset val="100"/>
        <c:noMultiLvlLbl val="0"/>
      </c:catAx>
      <c:valAx>
        <c:axId val="19996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0.97</c:v>
                </c:pt>
                <c:pt idx="1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080"/>
        <c:axId val="160608256"/>
      </c:barChart>
      <c:catAx>
        <c:axId val="16059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256"/>
        <c:crosses val="autoZero"/>
        <c:auto val="1"/>
        <c:lblAlgn val="ctr"/>
        <c:lblOffset val="100"/>
        <c:noMultiLvlLbl val="0"/>
      </c:catAx>
      <c:valAx>
        <c:axId val="16060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9.1549295774647899</c:v>
                </c:pt>
                <c:pt idx="1">
                  <c:v>58.890429958391124</c:v>
                </c:pt>
                <c:pt idx="2">
                  <c:v>24.714622214169232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90.845070422535215</c:v>
                </c:pt>
                <c:pt idx="1">
                  <c:v>41.109570041608876</c:v>
                </c:pt>
                <c:pt idx="2">
                  <c:v>75.285377785830761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6032"/>
        <c:axId val="160883072"/>
      </c:barChart>
      <c:catAx>
        <c:axId val="160796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072"/>
        <c:crosses val="autoZero"/>
        <c:auto val="1"/>
        <c:lblAlgn val="ctr"/>
        <c:lblOffset val="100"/>
        <c:noMultiLvlLbl val="0"/>
      </c:catAx>
      <c:valAx>
        <c:axId val="160883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6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736</c:v>
                </c:pt>
                <c:pt idx="1">
                  <c:v>728</c:v>
                </c:pt>
                <c:pt idx="2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831</c:v>
                </c:pt>
                <c:pt idx="1">
                  <c:v>777</c:v>
                </c:pt>
                <c:pt idx="2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200"/>
        <c:axId val="160996736"/>
      </c:barChart>
      <c:catAx>
        <c:axId val="1609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6736"/>
        <c:crosses val="autoZero"/>
        <c:auto val="1"/>
        <c:lblAlgn val="ctr"/>
        <c:lblOffset val="100"/>
        <c:noMultiLvlLbl val="0"/>
      </c:catAx>
      <c:valAx>
        <c:axId val="16099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1554</c:v>
                </c:pt>
                <c:pt idx="1">
                  <c:v>1762</c:v>
                </c:pt>
                <c:pt idx="2">
                  <c:v>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1482</c:v>
                </c:pt>
                <c:pt idx="1">
                  <c:v>1763</c:v>
                </c:pt>
                <c:pt idx="2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8912"/>
        <c:axId val="161593984"/>
      </c:barChart>
      <c:catAx>
        <c:axId val="1614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3984"/>
        <c:crosses val="autoZero"/>
        <c:auto val="1"/>
        <c:lblAlgn val="ctr"/>
        <c:lblOffset val="100"/>
        <c:noMultiLvlLbl val="0"/>
      </c:catAx>
      <c:valAx>
        <c:axId val="16159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8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32.649360987042854</c:v>
                </c:pt>
                <c:pt idx="1">
                  <c:v>34.027931232598227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30.309998673329503</c:v>
                </c:pt>
                <c:pt idx="1">
                  <c:v>29.493525434215762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16.870826515721046</c:v>
                </c:pt>
                <c:pt idx="1">
                  <c:v>17.399566889114773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12.382257993189757</c:v>
                </c:pt>
                <c:pt idx="1">
                  <c:v>13.064038538029788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4.9705921372661743</c:v>
                </c:pt>
                <c:pt idx="1">
                  <c:v>4.0173244354090247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2.8169636934506701</c:v>
                </c:pt>
                <c:pt idx="1">
                  <c:v>1.9976134706324304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1280"/>
        <c:axId val="161927168"/>
      </c:barChart>
      <c:catAx>
        <c:axId val="161921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7168"/>
        <c:crosses val="autoZero"/>
        <c:auto val="1"/>
        <c:lblAlgn val="ctr"/>
        <c:lblOffset val="100"/>
        <c:noMultiLvlLbl val="0"/>
      </c:catAx>
      <c:valAx>
        <c:axId val="161927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1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55.2</c:v>
                </c:pt>
                <c:pt idx="1">
                  <c:v>36.82</c:v>
                </c:pt>
                <c:pt idx="2">
                  <c:v>6.21</c:v>
                </c:pt>
                <c:pt idx="3">
                  <c:v>1.1299999999999999</c:v>
                </c:pt>
                <c:pt idx="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56.54</c:v>
                </c:pt>
                <c:pt idx="1">
                  <c:v>33.770000000000003</c:v>
                </c:pt>
                <c:pt idx="2">
                  <c:v>7.34</c:v>
                </c:pt>
                <c:pt idx="3">
                  <c:v>1.53</c:v>
                </c:pt>
                <c:pt idx="4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58924</c:v>
                </c:pt>
                <c:pt idx="1">
                  <c:v>66012</c:v>
                </c:pt>
                <c:pt idx="2">
                  <c:v>75127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7648"/>
        <c:axId val="162429568"/>
      </c:barChart>
      <c:catAx>
        <c:axId val="1624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568"/>
        <c:crosses val="autoZero"/>
        <c:auto val="1"/>
        <c:lblAlgn val="ctr"/>
        <c:lblOffset val="100"/>
        <c:noMultiLvlLbl val="0"/>
      </c:catAx>
      <c:valAx>
        <c:axId val="16242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25904</c:v>
                </c:pt>
                <c:pt idx="1">
                  <c:v>26283</c:v>
                </c:pt>
                <c:pt idx="2">
                  <c:v>26566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29723</c:v>
                </c:pt>
                <c:pt idx="1">
                  <c:v>29876</c:v>
                </c:pt>
                <c:pt idx="2">
                  <c:v>29854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4288"/>
        <c:axId val="164366976"/>
      </c:barChart>
      <c:catAx>
        <c:axId val="16436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976"/>
        <c:crosses val="autoZero"/>
        <c:auto val="1"/>
        <c:lblAlgn val="ctr"/>
        <c:lblOffset val="100"/>
        <c:noMultiLvlLbl val="0"/>
      </c:catAx>
      <c:valAx>
        <c:axId val="16436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4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21.8</c:v>
                </c:pt>
                <c:pt idx="1">
                  <c:v>27.1</c:v>
                </c:pt>
                <c:pt idx="2">
                  <c:v>5</c:v>
                </c:pt>
                <c:pt idx="3">
                  <c:v>46.099999999999994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91.505140738243711</c:v>
                </c:pt>
                <c:pt idx="1">
                  <c:v>98.233395617462207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8.4948592617562788</c:v>
                </c:pt>
                <c:pt idx="1">
                  <c:v>1.7666043825377953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383616"/>
        <c:axId val="167575936"/>
      </c:barChart>
      <c:catAx>
        <c:axId val="166383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36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10948</c:v>
                </c:pt>
                <c:pt idx="1">
                  <c:v>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152"/>
        <c:axId val="200712960"/>
      </c:barChart>
      <c:catAx>
        <c:axId val="20062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auto val="1"/>
        <c:lblAlgn val="ctr"/>
        <c:lblOffset val="100"/>
        <c:noMultiLvlLbl val="0"/>
      </c:catAx>
      <c:valAx>
        <c:axId val="200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27.4</c:v>
                </c:pt>
                <c:pt idx="1">
                  <c:v>15.3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23.7</c:v>
                </c:pt>
                <c:pt idx="1">
                  <c:v>29.1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49920"/>
        <c:axId val="186451456"/>
      </c:barChart>
      <c:catAx>
        <c:axId val="1864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456"/>
        <c:crosses val="autoZero"/>
        <c:auto val="1"/>
        <c:lblAlgn val="ctr"/>
        <c:lblOffset val="100"/>
        <c:noMultiLvlLbl val="0"/>
      </c:catAx>
      <c:valAx>
        <c:axId val="18645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4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2.72</c:v>
                </c:pt>
                <c:pt idx="1">
                  <c:v>5.49</c:v>
                </c:pt>
                <c:pt idx="2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2.41</c:v>
                </c:pt>
                <c:pt idx="1">
                  <c:v>1.29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912"/>
        <c:axId val="186584448"/>
      </c:barChart>
      <c:catAx>
        <c:axId val="186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84448"/>
        <c:crosses val="autoZero"/>
        <c:auto val="1"/>
        <c:lblAlgn val="ctr"/>
        <c:lblOffset val="100"/>
        <c:noMultiLvlLbl val="0"/>
      </c:catAx>
      <c:valAx>
        <c:axId val="18658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41918</c:v>
                </c:pt>
                <c:pt idx="1">
                  <c:v>49097</c:v>
                </c:pt>
                <c:pt idx="2">
                  <c:v>70632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12135</c:v>
                </c:pt>
                <c:pt idx="1">
                  <c:v>28476</c:v>
                </c:pt>
                <c:pt idx="2">
                  <c:v>106117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6592"/>
        <c:axId val="186858112"/>
      </c:barChart>
      <c:catAx>
        <c:axId val="1868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112"/>
        <c:crosses val="autoZero"/>
        <c:auto val="1"/>
        <c:lblAlgn val="ctr"/>
        <c:lblOffset val="100"/>
        <c:noMultiLvlLbl val="0"/>
      </c:catAx>
      <c:valAx>
        <c:axId val="186858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108322</c:v>
                </c:pt>
                <c:pt idx="1">
                  <c:v>133275</c:v>
                </c:pt>
                <c:pt idx="2">
                  <c:v>174111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24732</c:v>
                </c:pt>
                <c:pt idx="1">
                  <c:v>65020</c:v>
                </c:pt>
                <c:pt idx="2">
                  <c:v>258017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464"/>
        <c:axId val="189344384"/>
      </c:barChart>
      <c:catAx>
        <c:axId val="18934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4384"/>
        <c:crosses val="autoZero"/>
        <c:auto val="1"/>
        <c:lblAlgn val="ctr"/>
        <c:lblOffset val="100"/>
        <c:noMultiLvlLbl val="0"/>
      </c:catAx>
      <c:valAx>
        <c:axId val="189344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</c:v>
                </c:pt>
                <c:pt idx="1">
                  <c:v>2.2999999999999998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5808"/>
        <c:axId val="189461248"/>
      </c:barChart>
      <c:catAx>
        <c:axId val="1894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1248"/>
        <c:crosses val="autoZero"/>
        <c:auto val="1"/>
        <c:lblAlgn val="ctr"/>
        <c:lblOffset val="100"/>
        <c:noMultiLvlLbl val="0"/>
      </c:catAx>
      <c:valAx>
        <c:axId val="189461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28.3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35.200000000000003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512"/>
        <c:axId val="189706624"/>
      </c:barChart>
      <c:catAx>
        <c:axId val="1895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6624"/>
        <c:crosses val="autoZero"/>
        <c:auto val="1"/>
        <c:lblAlgn val="ctr"/>
        <c:lblOffset val="100"/>
        <c:noMultiLvlLbl val="0"/>
      </c:catAx>
      <c:valAx>
        <c:axId val="18970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3698.04</c:v>
                </c:pt>
                <c:pt idx="1">
                  <c:v>66.959999999999994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016"/>
        <c:axId val="189956480"/>
      </c:barChart>
      <c:catAx>
        <c:axId val="1899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480"/>
        <c:crosses val="autoZero"/>
        <c:auto val="1"/>
        <c:lblAlgn val="ctr"/>
        <c:lblOffset val="100"/>
        <c:noMultiLvlLbl val="0"/>
      </c:catAx>
      <c:valAx>
        <c:axId val="18995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40</c:v>
                </c:pt>
                <c:pt idx="1">
                  <c:v>41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8896"/>
        <c:axId val="190130432"/>
      </c:barChart>
      <c:catAx>
        <c:axId val="1901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432"/>
        <c:crosses val="autoZero"/>
        <c:auto val="1"/>
        <c:lblAlgn val="ctr"/>
        <c:lblOffset val="100"/>
        <c:noMultiLvlLbl val="0"/>
      </c:catAx>
      <c:valAx>
        <c:axId val="1901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83113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77393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152266</v>
      </c>
      <c r="C4" s="35">
        <v>74163</v>
      </c>
      <c r="D4" s="63">
        <v>78103</v>
      </c>
      <c r="E4" s="211"/>
    </row>
    <row r="5" spans="1:5" ht="30" x14ac:dyDescent="0.25">
      <c r="A5" s="201" t="s">
        <v>716</v>
      </c>
      <c r="B5" s="72">
        <v>164032</v>
      </c>
      <c r="C5" s="61">
        <v>79326</v>
      </c>
      <c r="D5" s="111">
        <v>84706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25619</v>
      </c>
      <c r="C4" s="71">
        <v>34420</v>
      </c>
    </row>
    <row r="5" spans="1:6" x14ac:dyDescent="0.25">
      <c r="A5" s="286" t="s">
        <v>719</v>
      </c>
      <c r="B5" s="214">
        <v>6811</v>
      </c>
      <c r="C5" s="214">
        <v>9606</v>
      </c>
    </row>
    <row r="6" spans="1:6" x14ac:dyDescent="0.25">
      <c r="A6" s="286" t="s">
        <v>720</v>
      </c>
      <c r="B6" s="214">
        <v>13024</v>
      </c>
      <c r="C6" s="214">
        <v>13551</v>
      </c>
    </row>
    <row r="7" spans="1:6" x14ac:dyDescent="0.25">
      <c r="A7" s="286" t="s">
        <v>721</v>
      </c>
      <c r="B7" s="214">
        <v>26839</v>
      </c>
      <c r="C7" s="214">
        <v>17556</v>
      </c>
    </row>
    <row r="8" spans="1:6" x14ac:dyDescent="0.25">
      <c r="A8" s="286" t="s">
        <v>722</v>
      </c>
      <c r="B8" s="214">
        <v>572</v>
      </c>
      <c r="C8" s="214">
        <v>807</v>
      </c>
    </row>
    <row r="9" spans="1:6" x14ac:dyDescent="0.25">
      <c r="A9" s="286" t="s">
        <v>723</v>
      </c>
      <c r="B9" s="214">
        <v>6873</v>
      </c>
      <c r="C9" s="214">
        <v>6316</v>
      </c>
    </row>
    <row r="10" spans="1:6" ht="30" x14ac:dyDescent="0.25">
      <c r="A10" s="293" t="s">
        <v>724</v>
      </c>
      <c r="B10" s="214">
        <v>13025</v>
      </c>
      <c r="C10" s="214">
        <v>1721</v>
      </c>
    </row>
    <row r="11" spans="1:6" x14ac:dyDescent="0.25">
      <c r="A11" s="286" t="s">
        <v>887</v>
      </c>
      <c r="B11" s="214">
        <v>3987</v>
      </c>
      <c r="C11" s="214">
        <v>6179</v>
      </c>
    </row>
    <row r="12" spans="1:6" x14ac:dyDescent="0.25">
      <c r="A12" s="294" t="s">
        <v>16</v>
      </c>
      <c r="B12" s="1">
        <f>SUM(B4:B11)</f>
        <v>96750</v>
      </c>
      <c r="C12" s="1">
        <f>SUM(C4:C11)</f>
        <v>90156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27990</v>
      </c>
      <c r="C19" s="71">
        <v>33077</v>
      </c>
    </row>
    <row r="20" spans="1:3" x14ac:dyDescent="0.25">
      <c r="A20" s="286" t="s">
        <v>719</v>
      </c>
      <c r="B20" s="214">
        <v>3167</v>
      </c>
      <c r="C20" s="214">
        <v>4529</v>
      </c>
    </row>
    <row r="21" spans="1:3" x14ac:dyDescent="0.25">
      <c r="A21" s="286" t="s">
        <v>720</v>
      </c>
      <c r="B21" s="214">
        <v>11217</v>
      </c>
      <c r="C21" s="214">
        <v>11934</v>
      </c>
    </row>
    <row r="22" spans="1:3" x14ac:dyDescent="0.25">
      <c r="A22" s="286" t="s">
        <v>721</v>
      </c>
      <c r="B22" s="214">
        <v>23558</v>
      </c>
      <c r="C22" s="214">
        <v>16153</v>
      </c>
    </row>
    <row r="23" spans="1:3" x14ac:dyDescent="0.25">
      <c r="A23" s="286" t="s">
        <v>722</v>
      </c>
      <c r="B23" s="214">
        <v>187</v>
      </c>
      <c r="C23" s="214">
        <v>347</v>
      </c>
    </row>
    <row r="24" spans="1:3" x14ac:dyDescent="0.25">
      <c r="A24" s="286" t="s">
        <v>723</v>
      </c>
      <c r="B24" s="214">
        <v>4755</v>
      </c>
      <c r="C24" s="214">
        <v>4227</v>
      </c>
    </row>
    <row r="25" spans="1:3" ht="30" x14ac:dyDescent="0.25">
      <c r="A25" s="293" t="s">
        <v>724</v>
      </c>
      <c r="B25" s="214">
        <v>9055</v>
      </c>
      <c r="C25" s="214">
        <v>1496</v>
      </c>
    </row>
    <row r="26" spans="1:3" x14ac:dyDescent="0.25">
      <c r="A26" s="286" t="s">
        <v>887</v>
      </c>
      <c r="B26" s="214">
        <v>2992</v>
      </c>
      <c r="C26" s="214">
        <v>5479</v>
      </c>
    </row>
    <row r="27" spans="1:3" x14ac:dyDescent="0.25">
      <c r="A27" s="294" t="s">
        <v>16</v>
      </c>
      <c r="B27" s="1">
        <f>SUM(B19:B26)</f>
        <v>82921</v>
      </c>
      <c r="C27" s="1">
        <f>SUM(C19:C26)</f>
        <v>77242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74.05</v>
      </c>
      <c r="C4" s="1018">
        <v>71.13</v>
      </c>
      <c r="D4" s="1018">
        <v>76.88</v>
      </c>
      <c r="E4" s="1019">
        <v>99</v>
      </c>
      <c r="F4" s="1019">
        <v>143.1</v>
      </c>
      <c r="G4" s="1020">
        <v>43.3</v>
      </c>
      <c r="H4" s="1021">
        <v>41.5</v>
      </c>
      <c r="I4" s="1022">
        <v>44.9</v>
      </c>
      <c r="J4" s="1019">
        <v>23.7</v>
      </c>
    </row>
    <row r="5" spans="1:12" x14ac:dyDescent="0.25">
      <c r="A5" s="498">
        <v>2021</v>
      </c>
      <c r="B5" s="757">
        <v>71.61</v>
      </c>
      <c r="C5" s="758">
        <v>68.900000000000006</v>
      </c>
      <c r="D5" s="758">
        <v>74.400000000000006</v>
      </c>
      <c r="E5" s="1023">
        <v>98</v>
      </c>
      <c r="F5" s="1023">
        <v>143.9</v>
      </c>
      <c r="G5" s="1024">
        <v>43.3</v>
      </c>
      <c r="H5" s="1025">
        <v>41.6</v>
      </c>
      <c r="I5" s="1026">
        <v>45</v>
      </c>
      <c r="J5" s="1023">
        <v>29.1</v>
      </c>
    </row>
    <row r="6" spans="1:12" x14ac:dyDescent="0.25">
      <c r="A6" s="499">
        <v>2022</v>
      </c>
      <c r="B6" s="1011">
        <v>75.13</v>
      </c>
      <c r="C6" s="1012">
        <v>72.239999999999995</v>
      </c>
      <c r="D6" s="1012">
        <v>77.72</v>
      </c>
      <c r="E6" s="1013">
        <v>90</v>
      </c>
      <c r="F6" s="1013">
        <v>153.69999999999999</v>
      </c>
      <c r="G6" s="1014">
        <v>44.2</v>
      </c>
      <c r="H6" s="1015">
        <v>42.4</v>
      </c>
      <c r="I6" s="1016">
        <v>45.9</v>
      </c>
      <c r="J6" s="1013">
        <v>26.2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23.7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29.1</v>
      </c>
    </row>
    <row r="13" spans="1:12" x14ac:dyDescent="0.25">
      <c r="A13" s="633">
        <f t="shared" si="0"/>
        <v>2022</v>
      </c>
      <c r="B13" s="627">
        <f t="shared" si="1"/>
        <v>26.2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56713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56420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75127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6195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56031</v>
      </c>
      <c r="C5" s="70">
        <v>55627</v>
      </c>
      <c r="D5" s="55">
        <v>29723</v>
      </c>
      <c r="E5" s="110">
        <v>25904</v>
      </c>
      <c r="F5" s="55">
        <v>31.4</v>
      </c>
      <c r="G5" s="55">
        <v>34.799999999999997</v>
      </c>
      <c r="H5" s="110">
        <v>28.3</v>
      </c>
      <c r="I5" s="55"/>
      <c r="J5" s="70"/>
      <c r="K5" s="55"/>
      <c r="L5" s="55"/>
      <c r="M5" s="71">
        <v>40</v>
      </c>
      <c r="N5" s="71">
        <v>41</v>
      </c>
      <c r="O5" s="71">
        <v>40</v>
      </c>
    </row>
    <row r="6" spans="1:16" x14ac:dyDescent="0.25">
      <c r="A6" s="215">
        <v>2021</v>
      </c>
      <c r="B6" s="212">
        <v>56420</v>
      </c>
      <c r="C6" s="212">
        <v>56160</v>
      </c>
      <c r="D6" s="58">
        <v>29876</v>
      </c>
      <c r="E6" s="160">
        <v>26283</v>
      </c>
      <c r="F6" s="58">
        <v>32</v>
      </c>
      <c r="G6" s="58">
        <v>35.200000000000003</v>
      </c>
      <c r="H6" s="160">
        <v>29</v>
      </c>
      <c r="I6" s="58">
        <v>58924</v>
      </c>
      <c r="J6" s="212">
        <v>7134</v>
      </c>
      <c r="K6" s="58">
        <v>3456</v>
      </c>
      <c r="L6" s="58">
        <v>3678</v>
      </c>
      <c r="M6" s="214">
        <v>41</v>
      </c>
      <c r="N6" s="214">
        <v>41</v>
      </c>
      <c r="O6" s="214">
        <v>41</v>
      </c>
    </row>
    <row r="7" spans="1:16" x14ac:dyDescent="0.25">
      <c r="A7" s="229">
        <v>2022</v>
      </c>
      <c r="B7" s="167">
        <v>56713</v>
      </c>
      <c r="C7" s="167">
        <v>56420</v>
      </c>
      <c r="D7" s="94">
        <v>29854</v>
      </c>
      <c r="E7" s="169">
        <v>26566</v>
      </c>
      <c r="F7" s="94">
        <v>35.200000000000003</v>
      </c>
      <c r="G7" s="58">
        <v>38.6</v>
      </c>
      <c r="H7" s="160">
        <v>32</v>
      </c>
      <c r="I7" s="94">
        <v>66012</v>
      </c>
      <c r="J7" s="167">
        <v>6508</v>
      </c>
      <c r="K7" s="94">
        <v>3080</v>
      </c>
      <c r="L7" s="94">
        <v>3428</v>
      </c>
      <c r="M7" s="214">
        <v>41</v>
      </c>
      <c r="N7" s="214">
        <v>40</v>
      </c>
      <c r="O7" s="214">
        <v>41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75127</v>
      </c>
      <c r="J8" s="1072">
        <v>6195</v>
      </c>
      <c r="K8" s="1073">
        <v>2907</v>
      </c>
      <c r="L8" s="1073">
        <v>3288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58924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66012</v>
      </c>
      <c r="F14" s="514">
        <f>A5</f>
        <v>2020</v>
      </c>
      <c r="G14" s="310">
        <f>IF(ISBLANK(E5),"",E5)</f>
        <v>25904</v>
      </c>
      <c r="H14" s="310">
        <f>IF(ISBLANK(D5),"",D5)</f>
        <v>29723</v>
      </c>
      <c r="K14" s="514">
        <f>A6</f>
        <v>2021</v>
      </c>
      <c r="L14" s="310">
        <f>IF(ISBLANK(L6),"",L6)</f>
        <v>3678</v>
      </c>
      <c r="M14" s="310">
        <f>IF(ISBLANK(K6),"",K6)</f>
        <v>3456</v>
      </c>
    </row>
    <row r="15" spans="1:16" x14ac:dyDescent="0.25">
      <c r="A15" s="481">
        <f>A8</f>
        <v>2023</v>
      </c>
      <c r="B15" s="311">
        <f t="shared" si="0"/>
        <v>75127</v>
      </c>
      <c r="F15" s="486">
        <f t="shared" ref="F15:F16" si="1">A6</f>
        <v>2021</v>
      </c>
      <c r="G15" s="479">
        <f t="shared" ref="G15:G16" si="2">IF(ISBLANK(E6),"",E6)</f>
        <v>26283</v>
      </c>
      <c r="H15" s="479">
        <f t="shared" ref="H15:H16" si="3">IF(ISBLANK(D6),"",D6)</f>
        <v>29876</v>
      </c>
      <c r="K15" s="486">
        <f>A7</f>
        <v>2022</v>
      </c>
      <c r="L15" s="479">
        <f t="shared" ref="L15:L16" si="4">IF(ISBLANK(L7),"",L7)</f>
        <v>3428</v>
      </c>
      <c r="M15" s="479">
        <f t="shared" ref="M15:M16" si="5">IF(ISBLANK(K7),"",K7)</f>
        <v>3080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26566</v>
      </c>
      <c r="H16" s="311">
        <f t="shared" si="3"/>
        <v>29854</v>
      </c>
      <c r="K16" s="481">
        <f>A8</f>
        <v>2023</v>
      </c>
      <c r="L16" s="311">
        <f t="shared" si="4"/>
        <v>3288</v>
      </c>
      <c r="M16" s="311">
        <f t="shared" si="5"/>
        <v>2907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56031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56420</v>
      </c>
      <c r="C21" s="373"/>
      <c r="D21" s="197"/>
      <c r="F21" s="514">
        <f>A5</f>
        <v>2020</v>
      </c>
      <c r="G21" s="310">
        <f>IF(ISBLANK(E5),"",E5)</f>
        <v>25904</v>
      </c>
      <c r="H21" s="310">
        <f>IF(ISBLANK(D5),"",D5)</f>
        <v>29723</v>
      </c>
      <c r="K21" s="514">
        <f>A6</f>
        <v>2021</v>
      </c>
      <c r="L21" s="310">
        <f>IF(ISBLANK(L6),"",L6)</f>
        <v>3678</v>
      </c>
      <c r="M21" s="310">
        <f>IF(ISBLANK(K6),"",K6)</f>
        <v>3456</v>
      </c>
    </row>
    <row r="22" spans="1:15" x14ac:dyDescent="0.25">
      <c r="A22" s="481">
        <f t="shared" si="6"/>
        <v>2022</v>
      </c>
      <c r="B22" s="311">
        <f t="shared" si="7"/>
        <v>56713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26283</v>
      </c>
      <c r="H22" s="479">
        <f t="shared" ref="H22:H23" si="10">IF(ISBLANK(D6),"",D6)</f>
        <v>29876</v>
      </c>
      <c r="K22" s="486">
        <f>A7</f>
        <v>2022</v>
      </c>
      <c r="L22" s="479">
        <f>IF(ISBLANK(L7),"",L7)</f>
        <v>3428</v>
      </c>
      <c r="M22" s="479">
        <f>IF(ISBLANK(K7),"",K7)</f>
        <v>3080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26566</v>
      </c>
      <c r="H23" s="311">
        <f t="shared" si="10"/>
        <v>29854</v>
      </c>
      <c r="K23" s="481">
        <f>A8</f>
        <v>2023</v>
      </c>
      <c r="L23" s="311">
        <f>IF(ISBLANK(L8),"",L8)</f>
        <v>3288</v>
      </c>
      <c r="M23" s="311">
        <f>IF(ISBLANK(K8),"",K8)</f>
        <v>2907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56031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56420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56713</v>
      </c>
      <c r="C28" s="373"/>
      <c r="D28" s="197"/>
      <c r="F28" s="514">
        <f>A5</f>
        <v>2020</v>
      </c>
      <c r="G28" s="310">
        <f>IF(ISBLANK(H5),"",H5)</f>
        <v>28.3</v>
      </c>
      <c r="H28" s="310">
        <f>IF(ISBLANK(G5),"",G5)</f>
        <v>34.799999999999997</v>
      </c>
      <c r="K28" s="514">
        <f>A5</f>
        <v>2020</v>
      </c>
      <c r="L28" s="310">
        <f>IF(ISBLANK(O5),"",O5)</f>
        <v>40</v>
      </c>
      <c r="M28" s="310">
        <f>IF(ISBLANK(N5),"",N5)</f>
        <v>41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</v>
      </c>
      <c r="H29" s="479">
        <f t="shared" ref="H29:H30" si="15">IF(ISBLANK(G6),"",G6)</f>
        <v>35.200000000000003</v>
      </c>
      <c r="K29" s="486">
        <f t="shared" ref="K29:K30" si="16">A6</f>
        <v>2021</v>
      </c>
      <c r="L29" s="479">
        <f t="shared" ref="L29:L30" si="17">IF(ISBLANK(O6),"",O6)</f>
        <v>41</v>
      </c>
      <c r="M29" s="479">
        <f t="shared" ref="M29:M30" si="18">IF(ISBLANK(N6),"",N6)</f>
        <v>41</v>
      </c>
    </row>
    <row r="30" spans="1:15" x14ac:dyDescent="0.25">
      <c r="F30" s="481">
        <f t="shared" si="13"/>
        <v>2022</v>
      </c>
      <c r="G30" s="311">
        <f t="shared" si="14"/>
        <v>32</v>
      </c>
      <c r="H30" s="311">
        <f t="shared" si="15"/>
        <v>38.6</v>
      </c>
      <c r="K30" s="481">
        <f t="shared" si="16"/>
        <v>2022</v>
      </c>
      <c r="L30" s="311">
        <f t="shared" si="17"/>
        <v>41</v>
      </c>
      <c r="M30" s="311">
        <f t="shared" si="18"/>
        <v>40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28.3</v>
      </c>
      <c r="H35" s="310">
        <f>IF(ISBLANK(G5),"",G5)</f>
        <v>34.799999999999997</v>
      </c>
      <c r="K35" s="514">
        <f>A5</f>
        <v>2020</v>
      </c>
      <c r="L35" s="310">
        <f>IF(ISBLANK(O5),"",O5)</f>
        <v>40</v>
      </c>
      <c r="M35" s="310">
        <f>IF(ISBLANK(N5),"",N5)</f>
        <v>41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</v>
      </c>
      <c r="H36" s="479">
        <f t="shared" ref="H36:H37" si="21">IF(ISBLANK(G6),"",G6)</f>
        <v>35.200000000000003</v>
      </c>
      <c r="K36" s="486">
        <f t="shared" ref="K36:K37" si="22">A6</f>
        <v>2021</v>
      </c>
      <c r="L36" s="479">
        <f t="shared" ref="L36:L37" si="23">IF(ISBLANK(O6),"",O6)</f>
        <v>41</v>
      </c>
      <c r="M36" s="479">
        <f t="shared" ref="M36:M37" si="24">IF(ISBLANK(N6),"",N6)</f>
        <v>41</v>
      </c>
    </row>
    <row r="37" spans="6:15" x14ac:dyDescent="0.25">
      <c r="F37" s="481">
        <f t="shared" si="19"/>
        <v>2022</v>
      </c>
      <c r="G37" s="311">
        <f t="shared" si="20"/>
        <v>32</v>
      </c>
      <c r="H37" s="311">
        <f t="shared" si="21"/>
        <v>38.6</v>
      </c>
      <c r="K37" s="481">
        <f t="shared" si="22"/>
        <v>2022</v>
      </c>
      <c r="L37" s="311">
        <f t="shared" si="23"/>
        <v>41</v>
      </c>
      <c r="M37" s="311">
        <f t="shared" si="24"/>
        <v>40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20.9</v>
      </c>
      <c r="C6" s="35">
        <v>20.3</v>
      </c>
      <c r="D6" s="63">
        <v>21.5</v>
      </c>
      <c r="E6" s="35">
        <v>51.4</v>
      </c>
      <c r="F6" s="35">
        <v>46.4</v>
      </c>
      <c r="G6" s="35">
        <v>56.1</v>
      </c>
      <c r="H6" s="292">
        <v>27.7</v>
      </c>
      <c r="I6" s="35">
        <v>33.299999999999997</v>
      </c>
      <c r="J6" s="63">
        <v>22.4</v>
      </c>
      <c r="M6" s="127" t="s">
        <v>16</v>
      </c>
      <c r="N6" s="935">
        <f>IF(ISBLANK(B8),"",B8)</f>
        <v>20.100000000000001</v>
      </c>
      <c r="O6" s="935">
        <f>IF(ISBLANK(E8),"",E8)</f>
        <v>50.6</v>
      </c>
      <c r="P6" s="128">
        <f>IF(ISBLANK(H8),"",H8)</f>
        <v>29.3</v>
      </c>
    </row>
    <row r="7" spans="1:19" x14ac:dyDescent="0.25">
      <c r="A7" s="286">
        <v>2022</v>
      </c>
      <c r="B7" s="167">
        <v>20.100000000000001</v>
      </c>
      <c r="C7" s="94">
        <v>18.899999999999999</v>
      </c>
      <c r="D7" s="169">
        <v>21.2</v>
      </c>
      <c r="E7" s="94">
        <v>50.2</v>
      </c>
      <c r="F7" s="94">
        <v>45.3</v>
      </c>
      <c r="G7" s="94">
        <v>54.7</v>
      </c>
      <c r="H7" s="167">
        <v>29.6</v>
      </c>
      <c r="I7" s="94">
        <v>35.799999999999997</v>
      </c>
      <c r="J7" s="169">
        <v>24.1</v>
      </c>
    </row>
    <row r="8" spans="1:19" x14ac:dyDescent="0.25">
      <c r="A8" s="218">
        <v>2023</v>
      </c>
      <c r="B8" s="167">
        <v>20.100000000000001</v>
      </c>
      <c r="C8" s="94">
        <v>19</v>
      </c>
      <c r="D8" s="169">
        <v>21</v>
      </c>
      <c r="E8" s="94">
        <v>50.6</v>
      </c>
      <c r="F8" s="94">
        <v>46.1</v>
      </c>
      <c r="G8" s="94">
        <v>54.6</v>
      </c>
      <c r="H8" s="167">
        <v>29.3</v>
      </c>
      <c r="I8" s="94">
        <v>34.799999999999997</v>
      </c>
      <c r="J8" s="169">
        <v>24.4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</v>
      </c>
      <c r="O12" s="936">
        <f>IF(ISBLANK(G8),"",G8)</f>
        <v>54.6</v>
      </c>
      <c r="P12" s="938">
        <f>IF(ISBLANK(J8),"",J8)</f>
        <v>24.4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</v>
      </c>
      <c r="O13" s="937">
        <f>IF(ISBLANK(F8),"",F8)</f>
        <v>46.1</v>
      </c>
      <c r="P13" s="939">
        <f>IF(ISBLANK(I8),"",I8)</f>
        <v>34.799999999999997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20.100000000000001</v>
      </c>
      <c r="O20" s="935">
        <f>IF(ISBLANK(E8),"",E8)</f>
        <v>50.6</v>
      </c>
      <c r="P20" s="940">
        <f>IF(ISBLANK(H8),"",H8)</f>
        <v>29.3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</v>
      </c>
      <c r="O24" s="936">
        <f>IF(ISBLANK(G8),"",G8)</f>
        <v>54.6</v>
      </c>
      <c r="P24" s="938">
        <f>IF(ISBLANK(J8),"",J8)</f>
        <v>24.4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</v>
      </c>
      <c r="O25" s="937">
        <f>IF(ISBLANK(F8),"",F8)</f>
        <v>46.1</v>
      </c>
      <c r="P25" s="939">
        <f>IF(ISBLANK(I8),"",I8)</f>
        <v>34.799999999999997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9791341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61003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9843344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61327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23861875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148667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3829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225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176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5681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443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719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3655155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20.2</v>
      </c>
      <c r="E20" s="600">
        <v>21.1</v>
      </c>
      <c r="F20" s="600">
        <v>21.8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22.8</v>
      </c>
      <c r="E21" s="751">
        <v>26.9</v>
      </c>
      <c r="F21" s="751">
        <v>27.1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7.9</v>
      </c>
      <c r="E22" s="752">
        <v>5.0999999999999996</v>
      </c>
      <c r="F22" s="752">
        <v>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21.8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46.099999999999994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21.8</v>
      </c>
      <c r="C30" s="204" t="s">
        <v>493</v>
      </c>
    </row>
    <row r="31" spans="1:11" x14ac:dyDescent="0.25">
      <c r="A31" s="698" t="s">
        <v>1430</v>
      </c>
      <c r="B31" s="734">
        <f>F21</f>
        <v>27.1</v>
      </c>
    </row>
    <row r="32" spans="1:11" x14ac:dyDescent="0.25">
      <c r="A32" s="698" t="s">
        <v>1431</v>
      </c>
      <c r="B32" s="734">
        <f>F22</f>
        <v>5</v>
      </c>
    </row>
    <row r="33" spans="1:2" x14ac:dyDescent="0.25">
      <c r="A33" s="699" t="s">
        <v>1432</v>
      </c>
      <c r="B33" s="732">
        <f>100-(B30+B31+B32)</f>
        <v>46.099999999999994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3943</v>
      </c>
      <c r="C4" s="71">
        <v>253</v>
      </c>
      <c r="D4" s="71">
        <v>240</v>
      </c>
      <c r="G4" s="217">
        <f>A4</f>
        <v>2021</v>
      </c>
      <c r="H4" s="289">
        <f>IF(ISBLANK(C4),"",C4)</f>
        <v>253</v>
      </c>
      <c r="I4" s="289">
        <f>IF(ISBLANK(D4),"",D4)</f>
        <v>240</v>
      </c>
    </row>
    <row r="5" spans="1:9" x14ac:dyDescent="0.25">
      <c r="A5" s="286">
        <v>2022</v>
      </c>
      <c r="B5" s="214">
        <v>3888</v>
      </c>
      <c r="C5" s="214">
        <v>274</v>
      </c>
      <c r="D5" s="214">
        <v>236</v>
      </c>
      <c r="G5" s="286">
        <f t="shared" ref="G5:G6" si="0">A5</f>
        <v>2022</v>
      </c>
      <c r="H5" s="290">
        <f t="shared" ref="H5:H6" si="1">IF(ISBLANK(C5),"",C5)</f>
        <v>274</v>
      </c>
      <c r="I5" s="290">
        <f t="shared" ref="I5:I6" si="2">IF(ISBLANK(D5),"",D5)</f>
        <v>236</v>
      </c>
    </row>
    <row r="6" spans="1:9" x14ac:dyDescent="0.25">
      <c r="A6" s="218">
        <v>2023</v>
      </c>
      <c r="B6" s="168">
        <v>3829</v>
      </c>
      <c r="C6" s="168">
        <v>225</v>
      </c>
      <c r="D6" s="168">
        <v>176</v>
      </c>
      <c r="G6" s="219">
        <f t="shared" si="0"/>
        <v>2023</v>
      </c>
      <c r="H6" s="291">
        <f t="shared" si="1"/>
        <v>225</v>
      </c>
      <c r="I6" s="291">
        <f t="shared" si="2"/>
        <v>176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253</v>
      </c>
      <c r="I12" s="289">
        <f>IF(ISBLANK(D4),"",D4)</f>
        <v>240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274</v>
      </c>
      <c r="I13" s="290">
        <f t="shared" si="4"/>
        <v>236</v>
      </c>
    </row>
    <row r="14" spans="1:9" x14ac:dyDescent="0.25">
      <c r="G14" s="219">
        <f t="shared" si="3"/>
        <v>2023</v>
      </c>
      <c r="H14" s="291">
        <f t="shared" ref="H14:I14" si="5">IF(ISBLANK(C6),"",C6)</f>
        <v>225</v>
      </c>
      <c r="I14" s="291">
        <f t="shared" si="5"/>
        <v>176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5144</v>
      </c>
      <c r="C23" s="71">
        <v>413</v>
      </c>
      <c r="D23" s="71">
        <v>610</v>
      </c>
      <c r="G23" s="217">
        <f>A23</f>
        <v>2021</v>
      </c>
      <c r="H23" s="289">
        <f>IF(ISBLANK(C23),"",C23)</f>
        <v>413</v>
      </c>
      <c r="I23" s="289">
        <f>IF(ISBLANK(D23),"",D23)</f>
        <v>610</v>
      </c>
    </row>
    <row r="24" spans="1:13" x14ac:dyDescent="0.25">
      <c r="A24" s="286">
        <v>2022</v>
      </c>
      <c r="B24" s="214">
        <v>5394</v>
      </c>
      <c r="C24" s="214">
        <v>423</v>
      </c>
      <c r="D24" s="214">
        <v>673</v>
      </c>
      <c r="G24" s="286">
        <f t="shared" ref="G24:G25" si="6">A24</f>
        <v>2022</v>
      </c>
      <c r="H24" s="290">
        <f t="shared" ref="H24:H25" si="7">IF(ISBLANK(C24),"",C24)</f>
        <v>423</v>
      </c>
      <c r="I24" s="290">
        <f t="shared" ref="I24:I25" si="8">IF(ISBLANK(D24),"",D24)</f>
        <v>673</v>
      </c>
    </row>
    <row r="25" spans="1:13" x14ac:dyDescent="0.25">
      <c r="A25" s="218">
        <v>2023</v>
      </c>
      <c r="B25" s="168">
        <v>5681</v>
      </c>
      <c r="C25" s="168">
        <v>443</v>
      </c>
      <c r="D25" s="168">
        <v>719</v>
      </c>
      <c r="G25" s="219">
        <f t="shared" si="6"/>
        <v>2023</v>
      </c>
      <c r="H25" s="291">
        <f t="shared" si="7"/>
        <v>443</v>
      </c>
      <c r="I25" s="291">
        <f t="shared" si="8"/>
        <v>719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413</v>
      </c>
      <c r="I31" s="289">
        <f>IF(ISBLANK(D23),"",D23)</f>
        <v>610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423</v>
      </c>
      <c r="I32" s="290">
        <f t="shared" si="10"/>
        <v>673</v>
      </c>
    </row>
    <row r="33" spans="7:9" x14ac:dyDescent="0.25">
      <c r="G33" s="219">
        <f t="shared" si="9"/>
        <v>2023</v>
      </c>
      <c r="H33" s="291">
        <f t="shared" ref="H33:I33" si="11">IF(ISBLANK(C25),"",C25)</f>
        <v>443</v>
      </c>
      <c r="I33" s="291">
        <f t="shared" si="11"/>
        <v>719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4172329</v>
      </c>
      <c r="C4" s="1077">
        <v>23567</v>
      </c>
      <c r="D4" s="110">
        <v>4715149</v>
      </c>
      <c r="E4" s="70">
        <v>26633</v>
      </c>
      <c r="F4" s="1076">
        <v>1625488</v>
      </c>
      <c r="G4" s="70">
        <v>9181</v>
      </c>
      <c r="H4" s="1078">
        <v>20667855</v>
      </c>
      <c r="I4" s="1077">
        <v>116739</v>
      </c>
    </row>
    <row r="5" spans="1:9" x14ac:dyDescent="0.25">
      <c r="A5" s="587">
        <v>2021</v>
      </c>
      <c r="B5" s="1079">
        <v>4714200</v>
      </c>
      <c r="C5" s="1080">
        <v>26877</v>
      </c>
      <c r="D5" s="160">
        <v>5995560</v>
      </c>
      <c r="E5" s="212">
        <v>34183</v>
      </c>
      <c r="F5" s="1079">
        <v>1126558</v>
      </c>
      <c r="G5" s="212">
        <v>6423</v>
      </c>
      <c r="H5" s="1081">
        <v>22298466</v>
      </c>
      <c r="I5" s="1080">
        <v>127131</v>
      </c>
    </row>
    <row r="6" spans="1:9" x14ac:dyDescent="0.25">
      <c r="A6" s="588">
        <v>2022</v>
      </c>
      <c r="B6" s="1082">
        <v>5192124</v>
      </c>
      <c r="C6" s="1083">
        <v>32348</v>
      </c>
      <c r="D6" s="169">
        <v>6454930</v>
      </c>
      <c r="E6" s="167">
        <v>40216</v>
      </c>
      <c r="F6" s="1082">
        <v>1191208</v>
      </c>
      <c r="G6" s="167">
        <v>7422</v>
      </c>
      <c r="H6" s="1084">
        <v>23861875</v>
      </c>
      <c r="I6" s="1083">
        <v>148667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2614582</v>
      </c>
      <c r="C4" s="1076">
        <v>7414949</v>
      </c>
      <c r="D4" s="1077">
        <v>41882</v>
      </c>
      <c r="E4" s="1076">
        <v>7852028</v>
      </c>
      <c r="F4" s="1077">
        <v>44351</v>
      </c>
    </row>
    <row r="5" spans="1:6" x14ac:dyDescent="0.25">
      <c r="A5" s="480">
        <v>2021</v>
      </c>
      <c r="B5" s="1081">
        <v>1976763</v>
      </c>
      <c r="C5" s="1079">
        <v>9841084</v>
      </c>
      <c r="D5" s="1080">
        <v>56107</v>
      </c>
      <c r="E5" s="1079">
        <v>9432439</v>
      </c>
      <c r="F5" s="1080">
        <v>53778</v>
      </c>
    </row>
    <row r="6" spans="1:6" ht="15.75" thickBot="1" x14ac:dyDescent="0.3">
      <c r="A6" s="960">
        <v>2022</v>
      </c>
      <c r="B6" s="1085">
        <v>3655155</v>
      </c>
      <c r="C6" s="1086">
        <v>9791341</v>
      </c>
      <c r="D6" s="1087">
        <v>61003</v>
      </c>
      <c r="E6" s="1086">
        <v>9843344</v>
      </c>
      <c r="F6" s="1087">
        <v>61327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North Bačka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1784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160506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90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75.13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153.69999999999999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152266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164032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5452</v>
      </c>
      <c r="C63" s="548">
        <f>IF(ISBLANK('DEM2'!C7),"-",'DEM2'!C7)</f>
        <v>5694</v>
      </c>
      <c r="D63" s="548"/>
      <c r="E63" s="548">
        <f>IF(ISBLANK('DEM2'!D8),"-",'DEM2'!D8)</f>
        <v>5339</v>
      </c>
      <c r="F63" s="548">
        <f>IF(ISBLANK('DEM2'!C8),"-",'DEM2'!C8)</f>
        <v>5614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6437</v>
      </c>
      <c r="C64" s="317">
        <f>IF(ISBLANK('DEM2'!F7),"-",'DEM2'!F7)</f>
        <v>6762</v>
      </c>
      <c r="D64" s="789"/>
      <c r="E64" s="317">
        <f>IF(ISBLANK('DEM2'!G8),"-",'DEM2'!G8)</f>
        <v>5913</v>
      </c>
      <c r="F64" s="317">
        <f>IF(ISBLANK('DEM2'!F8),"-",'DEM2'!F8)</f>
        <v>6331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3608</v>
      </c>
      <c r="C65" s="345">
        <f>IF(ISBLANK('DEM2'!I7),"-",'DEM2'!I7)</f>
        <v>3674</v>
      </c>
      <c r="D65" s="393"/>
      <c r="E65" s="345">
        <f>IF(ISBLANK('DEM2'!J8),"-",'DEM2'!J8)</f>
        <v>3226</v>
      </c>
      <c r="F65" s="345">
        <f>IF(ISBLANK('DEM2'!I8),"-",'DEM2'!I8)</f>
        <v>3238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14566</v>
      </c>
      <c r="C66" s="348">
        <f>IF(ISBLANK('DEM2'!L7),"-",'DEM2'!L7)</f>
        <v>15174</v>
      </c>
      <c r="D66" s="394"/>
      <c r="E66" s="348">
        <f>IF(ISBLANK('DEM2'!M8),"-",'DEM2'!M8)</f>
        <v>13654</v>
      </c>
      <c r="F66" s="348">
        <f>IF(ISBLANK('DEM2'!L8),"-",'DEM2'!L8)</f>
        <v>14379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14264</v>
      </c>
      <c r="C67" s="345">
        <f>IF(ISBLANK('DEM2'!O7),"-",'DEM2'!O7)</f>
        <v>14840</v>
      </c>
      <c r="D67" s="393"/>
      <c r="E67" s="345">
        <f>IF(ISBLANK('DEM2'!P8),"-",'DEM2'!P8)</f>
        <v>11789</v>
      </c>
      <c r="F67" s="345">
        <f>IF(ISBLANK('DEM2'!O8),"-",'DEM2'!O8)</f>
        <v>12382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57555</v>
      </c>
      <c r="C68" s="317">
        <f>IF(ISBLANK('DEM2'!R7),"-",'DEM2'!R7)</f>
        <v>57789</v>
      </c>
      <c r="D68" s="395"/>
      <c r="E68" s="317">
        <f>IF(ISBLANK('DEM2'!S8),"-",'DEM2'!S8)</f>
        <v>50613</v>
      </c>
      <c r="F68" s="317">
        <f>IF(ISBLANK('DEM2'!R8),"-",'DEM2'!R8)</f>
        <v>50766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90641</v>
      </c>
      <c r="C69" s="463">
        <f>IF(ISBLANK('DEM2'!U7),"-",'DEM2'!U7)</f>
        <v>84756</v>
      </c>
      <c r="D69" s="799"/>
      <c r="E69" s="463">
        <f>IF(ISBLANK('DEM2'!V8),"-",'DEM2'!V8)</f>
        <v>83113</v>
      </c>
      <c r="F69" s="463">
        <f>IF(ISBLANK('DEM2'!U8),"-",'DEM2'!U8)</f>
        <v>77393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2.6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7.3</v>
      </c>
      <c r="G116" s="407">
        <f>IF(ISBLANK('DEM2'!E24),"-",'DEM2'!E24)</f>
        <v>13.1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2.8</v>
      </c>
      <c r="G117" s="801">
        <f>IF(ISBLANK('DEM2'!E25),"-",'DEM2'!E25)</f>
        <v>7.6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56713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56420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75127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6195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25.5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23861875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148667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6454930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2830717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40216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5192124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32348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1191208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7422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9791341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61003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9843344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61327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3829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5681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3655155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11361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12082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8291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86629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11038</v>
      </c>
      <c r="C300" s="808">
        <f>IF(ISBLANK(POLJ3!C4),"-",POLJ3!C4)</f>
        <v>2728</v>
      </c>
      <c r="D300" s="1160">
        <f>IF(ISBLANK(POLJ3!D4),"-",POLJ3!D4)</f>
        <v>8310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10815</v>
      </c>
      <c r="C301" s="789">
        <f>IF(ISBLANK(POLJ3!C5),"-",POLJ3!C5)</f>
        <v>6369</v>
      </c>
      <c r="D301" s="1161">
        <f>IF(ISBLANK(POLJ3!D5),"-",POLJ3!D5)</f>
        <v>4446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142</v>
      </c>
      <c r="C302" s="790">
        <f>IF(ISBLANK(POLJ3!C6),"-",POLJ3!C6)</f>
        <v>13</v>
      </c>
      <c r="D302" s="1162">
        <f>IF(ISBLANK(POLJ3!D6),"-",POLJ3!D6)</f>
        <v>129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1520</v>
      </c>
      <c r="C303" s="791">
        <f>IF(ISBLANK(POLJ3!C7),"-",POLJ3!C7)</f>
        <v>333</v>
      </c>
      <c r="D303" s="1163">
        <f>IF(ISBLANK(POLJ3!D7),"-",POLJ3!D7)</f>
        <v>1187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11361</v>
      </c>
      <c r="C304" s="807">
        <f>IF(ISBLANK(POLJ3!C8),"-",POLJ3!C8)</f>
        <v>2546</v>
      </c>
      <c r="D304" s="1164">
        <f>IF(ISBLANK(POLJ3!D8),"-",POLJ3!D8)</f>
        <v>8815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338.27</v>
      </c>
      <c r="C310" s="1165"/>
      <c r="D310" s="3"/>
      <c r="E310" s="5"/>
      <c r="F310" s="5"/>
      <c r="G310" s="815" t="s">
        <v>854</v>
      </c>
      <c r="H310" s="816">
        <f>IF(ISBLANK(POLJ2!H3),"-",POLJ2!H3)</f>
        <v>33962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133570.79</v>
      </c>
      <c r="C311" s="1154"/>
      <c r="D311" s="3"/>
      <c r="E311" s="5"/>
      <c r="F311" s="5"/>
      <c r="G311" s="810" t="s">
        <v>855</v>
      </c>
      <c r="H311" s="248">
        <f>IF(ISBLANK(POLJ2!H4),"-",POLJ2!H4)</f>
        <v>198441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2892.67</v>
      </c>
      <c r="C312" s="1154"/>
      <c r="D312" s="3"/>
      <c r="E312" s="5"/>
      <c r="F312" s="5"/>
      <c r="G312" s="810" t="s">
        <v>856</v>
      </c>
      <c r="H312" s="248">
        <f>IF(ISBLANK(POLJ2!H5),"-",POLJ2!H5)</f>
        <v>21113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489.52</v>
      </c>
      <c r="C313" s="1154"/>
      <c r="D313" s="3"/>
      <c r="E313" s="5"/>
      <c r="F313" s="5"/>
      <c r="G313" s="812" t="s">
        <v>857</v>
      </c>
      <c r="H313" s="249">
        <f>IF(ISBLANK(POLJ2!H6),"-",POLJ2!H6)</f>
        <v>1163015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52.97</v>
      </c>
      <c r="C314" s="1154"/>
      <c r="D314" s="3"/>
      <c r="E314" s="5"/>
      <c r="F314" s="5"/>
      <c r="G314" s="814" t="s">
        <v>847</v>
      </c>
      <c r="H314" s="817">
        <f>IF(ISBLANK(POLJ2!H7),"-",POLJ2!H7)</f>
        <v>1416531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2924.91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140269.13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10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1414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36.6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5948</v>
      </c>
      <c r="I364" s="808">
        <f>IF(ISBLANK(OBRAZ2!I6),"-",OBRAZ2!I6)</f>
        <v>4518</v>
      </c>
      <c r="J364" s="808">
        <f>IF(ISBLANK(OBRAZ2!J6),"-",OBRAZ2!J6)</f>
        <v>1430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3076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137</v>
      </c>
      <c r="I365" s="416">
        <f>IF(ISBLANK(OBRAZ2!I7),"-",OBRAZ2!I7)</f>
        <v>115</v>
      </c>
      <c r="J365" s="416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75.900000000000006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128</v>
      </c>
      <c r="I366" s="807">
        <f>IF(ISBLANK(OBRAZ2!I8),"-",OBRAZ2!I8)</f>
        <v>89</v>
      </c>
      <c r="J366" s="807">
        <f>IF(ISBLANK(OBRAZ2!J8),"-",OBRAZ2!J8)</f>
        <v>39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1609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10.797956667253832</v>
      </c>
      <c r="I375" s="850">
        <f>IF(ISBLANK(OBRAZ2!C12),"-",OBRAZ2!C21)</f>
        <v>11.869535978480162</v>
      </c>
      <c r="J375" s="850">
        <f>IF(ISBLANK(OBRAZ2!D12),"-",OBRAZ2!D21)</f>
        <v>9.5753402197081492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61.652281134401974</v>
      </c>
      <c r="I377" s="851">
        <f>IF(ISBLANK(OBRAZ2!C14),"-",OBRAZ2!C23)</f>
        <v>62.895090786819097</v>
      </c>
      <c r="J377" s="851">
        <f>IF(ISBLANK(OBRAZ2!D14),"-",OBRAZ2!D23)</f>
        <v>64.043285784554854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10.780341729786858</v>
      </c>
      <c r="I379" s="851">
        <f>IF(ISBLANK(OBRAZ2!C16),"-",OBRAZ2!C25)</f>
        <v>9.5158036314727639</v>
      </c>
      <c r="J379" s="851">
        <f>IF(ISBLANK(OBRAZ2!D16),"-",OBRAZ2!D25)</f>
        <v>10.231185440236104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16.769420468557335</v>
      </c>
      <c r="I380" s="852">
        <f>IF(ISBLANK(OBRAZ2!C17),"-",OBRAZ2!C26)</f>
        <v>15.719569603227976</v>
      </c>
      <c r="J380" s="852">
        <f>IF(ISBLANK(OBRAZ2!D17),"-",OBRAZ2!D26)</f>
        <v>16.150188555500904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5429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5783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504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1410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92.4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185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81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5687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91.5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1503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123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49982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225257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346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50600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373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2.2999999999999998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116.3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87.8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20179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492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3901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256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269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9.4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8.8000000000000007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255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0.6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3761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2456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9.3000000000000007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1234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413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778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264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605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415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22.3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47.3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831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136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471.62700000000001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1027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64348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499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34110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3765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70632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106117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174111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258017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11361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8291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12082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338.27</v>
      </c>
      <c r="G3" s="217" t="s">
        <v>765</v>
      </c>
      <c r="H3" s="71">
        <v>33962</v>
      </c>
    </row>
    <row r="4" spans="1:9" x14ac:dyDescent="0.25">
      <c r="A4" s="286" t="s">
        <v>760</v>
      </c>
      <c r="B4" s="214">
        <v>133570.79</v>
      </c>
      <c r="G4" s="286" t="s">
        <v>766</v>
      </c>
      <c r="H4" s="214">
        <v>198441</v>
      </c>
    </row>
    <row r="5" spans="1:9" x14ac:dyDescent="0.25">
      <c r="A5" s="286" t="s">
        <v>761</v>
      </c>
      <c r="B5" s="214">
        <v>2892.67</v>
      </c>
      <c r="G5" s="286" t="s">
        <v>767</v>
      </c>
      <c r="H5" s="214">
        <v>21113</v>
      </c>
    </row>
    <row r="6" spans="1:9" x14ac:dyDescent="0.25">
      <c r="A6" s="286" t="s">
        <v>762</v>
      </c>
      <c r="B6" s="214">
        <v>489.52</v>
      </c>
      <c r="G6" s="286" t="s">
        <v>768</v>
      </c>
      <c r="H6" s="214">
        <v>1163015</v>
      </c>
    </row>
    <row r="7" spans="1:9" x14ac:dyDescent="0.25">
      <c r="A7" s="286" t="s">
        <v>763</v>
      </c>
      <c r="B7" s="214">
        <v>52.97</v>
      </c>
      <c r="G7" s="1" t="s">
        <v>24</v>
      </c>
      <c r="H7" s="288">
        <v>1416531</v>
      </c>
    </row>
    <row r="8" spans="1:9" x14ac:dyDescent="0.25">
      <c r="A8" s="287" t="s">
        <v>764</v>
      </c>
      <c r="B8" s="73">
        <v>2924.91</v>
      </c>
    </row>
    <row r="9" spans="1:9" x14ac:dyDescent="0.25">
      <c r="A9" s="1" t="s">
        <v>24</v>
      </c>
      <c r="B9" s="288">
        <v>140269.13</v>
      </c>
      <c r="I9" s="41" t="s">
        <v>876</v>
      </c>
    </row>
    <row r="10" spans="1:9" x14ac:dyDescent="0.25">
      <c r="G10" s="29" t="s">
        <v>775</v>
      </c>
      <c r="H10" s="58">
        <v>86629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11038</v>
      </c>
      <c r="C4" s="55">
        <v>2728</v>
      </c>
      <c r="D4" s="110">
        <v>8310</v>
      </c>
    </row>
    <row r="5" spans="1:4" ht="30" customHeight="1" x14ac:dyDescent="0.25">
      <c r="A5" s="274" t="s">
        <v>884</v>
      </c>
      <c r="B5" s="212">
        <v>10815</v>
      </c>
      <c r="C5" s="58">
        <v>6369</v>
      </c>
      <c r="D5" s="160">
        <v>4446</v>
      </c>
    </row>
    <row r="6" spans="1:4" x14ac:dyDescent="0.25">
      <c r="A6" s="274" t="s">
        <v>772</v>
      </c>
      <c r="B6" s="212">
        <v>142</v>
      </c>
      <c r="C6" s="58">
        <v>13</v>
      </c>
      <c r="D6" s="160">
        <v>129</v>
      </c>
    </row>
    <row r="7" spans="1:4" ht="30" x14ac:dyDescent="0.25">
      <c r="A7" s="274" t="s">
        <v>773</v>
      </c>
      <c r="B7" s="212">
        <v>1520</v>
      </c>
      <c r="C7" s="58">
        <v>333</v>
      </c>
      <c r="D7" s="160">
        <v>1187</v>
      </c>
    </row>
    <row r="8" spans="1:4" x14ac:dyDescent="0.25">
      <c r="A8" s="201" t="s">
        <v>774</v>
      </c>
      <c r="B8" s="72">
        <v>11361</v>
      </c>
      <c r="C8" s="61">
        <v>2546</v>
      </c>
      <c r="D8" s="111">
        <v>8815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9.1549295774647899</v>
      </c>
      <c r="C14" s="276">
        <f>D6/B6*100</f>
        <v>90.845070422535215</v>
      </c>
    </row>
    <row r="15" spans="1:4" ht="60" x14ac:dyDescent="0.25">
      <c r="A15" s="277" t="s">
        <v>885</v>
      </c>
      <c r="B15" s="282">
        <f>C5/B5*100</f>
        <v>58.890429958391124</v>
      </c>
      <c r="C15" s="278">
        <f>D5/B5*100</f>
        <v>41.109570041608876</v>
      </c>
    </row>
    <row r="16" spans="1:4" ht="30" x14ac:dyDescent="0.25">
      <c r="A16" s="279" t="s">
        <v>821</v>
      </c>
      <c r="B16" s="283">
        <f>C4/B4*100</f>
        <v>24.714622214169232</v>
      </c>
      <c r="C16" s="280">
        <f>D4/B4*100</f>
        <v>75.285377785830761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9.1549295774647899</v>
      </c>
      <c r="C21" s="276">
        <f>C14</f>
        <v>90.845070422535215</v>
      </c>
    </row>
    <row r="22" spans="1:3" ht="60" x14ac:dyDescent="0.25">
      <c r="A22" s="277" t="s">
        <v>823</v>
      </c>
      <c r="B22" s="282">
        <f t="shared" ref="B22:C23" si="0">B15</f>
        <v>58.890429958391124</v>
      </c>
      <c r="C22" s="278">
        <f t="shared" si="0"/>
        <v>41.109570041608876</v>
      </c>
    </row>
    <row r="23" spans="1:3" ht="30" x14ac:dyDescent="0.25">
      <c r="A23" s="279" t="s">
        <v>858</v>
      </c>
      <c r="B23" s="285">
        <f t="shared" si="0"/>
        <v>24.714622214169232</v>
      </c>
      <c r="C23" s="284">
        <f t="shared" si="0"/>
        <v>75.285377785830761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1414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36.6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3076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75.900000000000006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1609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5796</v>
      </c>
      <c r="C6" s="973">
        <v>4395</v>
      </c>
      <c r="D6" s="945">
        <v>1401</v>
      </c>
      <c r="E6" s="973">
        <v>5677</v>
      </c>
      <c r="F6" s="973">
        <v>4317</v>
      </c>
      <c r="G6" s="945">
        <v>1360</v>
      </c>
      <c r="H6" s="599">
        <v>5948</v>
      </c>
      <c r="I6" s="616">
        <v>4518</v>
      </c>
      <c r="J6" s="945">
        <v>1430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112</v>
      </c>
      <c r="C7" s="975">
        <v>85</v>
      </c>
      <c r="D7" s="976">
        <v>27</v>
      </c>
      <c r="E7" s="975">
        <v>132</v>
      </c>
      <c r="F7" s="975">
        <v>120</v>
      </c>
      <c r="G7" s="976">
        <v>12</v>
      </c>
      <c r="H7" s="753">
        <v>137</v>
      </c>
      <c r="I7" s="690">
        <v>115</v>
      </c>
      <c r="J7" s="976">
        <v>22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75</v>
      </c>
      <c r="C8" s="978">
        <v>54</v>
      </c>
      <c r="D8" s="979">
        <v>21</v>
      </c>
      <c r="E8" s="978">
        <v>137</v>
      </c>
      <c r="F8" s="978">
        <v>109</v>
      </c>
      <c r="G8" s="979">
        <v>28</v>
      </c>
      <c r="H8" s="754">
        <v>128</v>
      </c>
      <c r="I8" s="691">
        <v>89</v>
      </c>
      <c r="J8" s="979">
        <v>39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613</v>
      </c>
      <c r="C12" s="600">
        <v>706</v>
      </c>
      <c r="D12" s="600">
        <v>584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3500</v>
      </c>
      <c r="C14" s="751">
        <v>3741</v>
      </c>
      <c r="D14" s="751">
        <v>3906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612</v>
      </c>
      <c r="C16" s="1029">
        <v>566</v>
      </c>
      <c r="D16" s="751">
        <v>624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952</v>
      </c>
      <c r="C17" s="752">
        <v>935</v>
      </c>
      <c r="D17" s="752">
        <v>985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10.797956667253832</v>
      </c>
      <c r="C21" s="289">
        <f>C12/SUM(C12:C17)*100</f>
        <v>11.869535978480162</v>
      </c>
      <c r="D21" s="289">
        <f>D12/SUM(D12:D17)*100</f>
        <v>9.5753402197081492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61.652281134401974</v>
      </c>
      <c r="C23" s="290">
        <f>C14/SUM(C12:C17)*100</f>
        <v>62.895090786819097</v>
      </c>
      <c r="D23" s="290">
        <f>D14/SUM(D12:D17)*100</f>
        <v>64.043285784554854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10.780341729786858</v>
      </c>
      <c r="C25" s="290">
        <f>C16/SUM(C12:C17)*100</f>
        <v>9.5158036314727639</v>
      </c>
      <c r="D25" s="290">
        <f>D16/SUM(D12:D17)*100</f>
        <v>10.231185440236104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16.769420468557335</v>
      </c>
      <c r="C26" s="291">
        <f>C17/SUM(C12:C17)*100</f>
        <v>15.719569603227976</v>
      </c>
      <c r="D26" s="291">
        <f>D17/SUM(D12:D17)*100</f>
        <v>16.150188555500904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13.4</v>
      </c>
      <c r="C7" s="600">
        <v>13.5</v>
      </c>
      <c r="D7" s="600">
        <v>12.5</v>
      </c>
    </row>
    <row r="8" spans="1:6" x14ac:dyDescent="0.25">
      <c r="A8" s="695" t="s">
        <v>944</v>
      </c>
      <c r="B8" s="751">
        <v>0.6</v>
      </c>
      <c r="C8" s="751">
        <v>0.9</v>
      </c>
      <c r="D8" s="751">
        <v>0.1</v>
      </c>
    </row>
    <row r="9" spans="1:6" x14ac:dyDescent="0.25">
      <c r="A9" s="696" t="s">
        <v>224</v>
      </c>
      <c r="B9" s="752">
        <v>86</v>
      </c>
      <c r="C9" s="752">
        <v>85.6</v>
      </c>
      <c r="D9" s="752">
        <v>87.4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13.4</v>
      </c>
      <c r="C13" s="697">
        <f t="shared" ref="C13:D13" si="1">IF(ISBLANK(C7),"",C7)</f>
        <v>13.5</v>
      </c>
      <c r="D13" s="697">
        <f t="shared" si="1"/>
        <v>12.5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0.6</v>
      </c>
      <c r="C14" s="698">
        <f t="shared" si="2"/>
        <v>0.9</v>
      </c>
      <c r="D14" s="698">
        <f t="shared" si="2"/>
        <v>0.1</v>
      </c>
    </row>
    <row r="15" spans="1:6" x14ac:dyDescent="0.25">
      <c r="A15" s="702" t="s">
        <v>1630</v>
      </c>
      <c r="B15" s="699">
        <f t="shared" si="2"/>
        <v>86</v>
      </c>
      <c r="C15" s="699">
        <f t="shared" si="2"/>
        <v>85.6</v>
      </c>
      <c r="D15" s="699">
        <f t="shared" si="2"/>
        <v>87.4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13.4</v>
      </c>
      <c r="C18" s="697">
        <f t="shared" ref="C18:D18" si="4">IF(ISBLANK(C7),"",C7)</f>
        <v>13.5</v>
      </c>
      <c r="D18" s="697">
        <f t="shared" si="4"/>
        <v>12.5</v>
      </c>
    </row>
    <row r="19" spans="1:5" x14ac:dyDescent="0.25">
      <c r="A19" s="701" t="s">
        <v>1632</v>
      </c>
      <c r="B19" s="698">
        <f t="shared" ref="B19:D20" si="5">IF(ISBLANK(B8),"",B8)</f>
        <v>0.6</v>
      </c>
      <c r="C19" s="698">
        <f t="shared" si="5"/>
        <v>0.9</v>
      </c>
      <c r="D19" s="698">
        <f t="shared" si="5"/>
        <v>0.1</v>
      </c>
    </row>
    <row r="20" spans="1:5" x14ac:dyDescent="0.25">
      <c r="A20" s="702" t="s">
        <v>1633</v>
      </c>
      <c r="B20" s="699">
        <f t="shared" si="5"/>
        <v>86</v>
      </c>
      <c r="C20" s="699">
        <f t="shared" si="5"/>
        <v>85.6</v>
      </c>
      <c r="D20" s="699">
        <f t="shared" si="5"/>
        <v>87.4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95.3</v>
      </c>
      <c r="C5" s="611">
        <v>98.2</v>
      </c>
      <c r="D5" s="1030">
        <v>96.7</v>
      </c>
      <c r="F5" s="28"/>
      <c r="G5" s="693">
        <f>A5</f>
        <v>2020</v>
      </c>
      <c r="H5" s="669">
        <f>IF(ISBLANK(B5),"",B5)</f>
        <v>95.3</v>
      </c>
      <c r="I5" s="618">
        <f t="shared" ref="H5:I7" si="0">IF(ISBLANK(C5),"",C5)</f>
        <v>98.2</v>
      </c>
    </row>
    <row r="6" spans="1:10" x14ac:dyDescent="0.25">
      <c r="A6" s="749">
        <v>2021</v>
      </c>
      <c r="B6" s="601">
        <v>98.1</v>
      </c>
      <c r="C6" s="612">
        <v>101.7</v>
      </c>
      <c r="D6" s="946">
        <v>99.9</v>
      </c>
      <c r="F6" s="44"/>
      <c r="G6" s="693">
        <f t="shared" ref="G6:G7" si="1">A6</f>
        <v>2021</v>
      </c>
      <c r="H6" s="670">
        <f t="shared" si="0"/>
        <v>98.1</v>
      </c>
      <c r="I6" s="619">
        <f t="shared" si="0"/>
        <v>101.7</v>
      </c>
    </row>
    <row r="7" spans="1:10" x14ac:dyDescent="0.25">
      <c r="A7" s="750">
        <v>2022</v>
      </c>
      <c r="B7" s="601">
        <v>102.1</v>
      </c>
      <c r="C7" s="612">
        <v>101</v>
      </c>
      <c r="D7" s="946">
        <v>101.5</v>
      </c>
      <c r="F7" s="44"/>
      <c r="G7" s="693">
        <f t="shared" si="1"/>
        <v>2022</v>
      </c>
      <c r="H7" s="671">
        <f t="shared" si="0"/>
        <v>102.1</v>
      </c>
      <c r="I7" s="620">
        <f t="shared" si="0"/>
        <v>101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95.3</v>
      </c>
      <c r="I13" s="618">
        <f>IF(ISBLANK(C5),"",C5)</f>
        <v>98.2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98.1</v>
      </c>
      <c r="I14" s="619">
        <f t="shared" si="3"/>
        <v>101.7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102.1</v>
      </c>
      <c r="I15" s="620">
        <f t="shared" si="4"/>
        <v>101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North Bačka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1784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160506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90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75.13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153.69999999999999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152266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164032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5452</v>
      </c>
      <c r="C63" s="548">
        <f>IF(ISBLANK('DEM2'!C7),"-",'DEM2'!C7)</f>
        <v>5694</v>
      </c>
      <c r="D63" s="548"/>
      <c r="E63" s="548">
        <f>IF(ISBLANK('DEM2'!D8),"-",'DEM2'!D8)</f>
        <v>5339</v>
      </c>
      <c r="F63" s="548">
        <f>IF(ISBLANK('DEM2'!C8),"-",'DEM2'!C8)</f>
        <v>5614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6437</v>
      </c>
      <c r="C64" s="317">
        <f>IF(ISBLANK('DEM2'!F7),"-",'DEM2'!F7)</f>
        <v>6762</v>
      </c>
      <c r="D64" s="789"/>
      <c r="E64" s="317">
        <f>IF(ISBLANK('DEM2'!G8),"-",'DEM2'!G8)</f>
        <v>5913</v>
      </c>
      <c r="F64" s="317">
        <f>IF(ISBLANK('DEM2'!F8),"-",'DEM2'!F8)</f>
        <v>6331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3608</v>
      </c>
      <c r="C65" s="345">
        <f>IF(ISBLANK('DEM2'!I7),"-",'DEM2'!I7)</f>
        <v>3674</v>
      </c>
      <c r="D65" s="393"/>
      <c r="E65" s="345">
        <f>IF(ISBLANK('DEM2'!J8),"-",'DEM2'!J8)</f>
        <v>3226</v>
      </c>
      <c r="F65" s="345">
        <f>IF(ISBLANK('DEM2'!I8),"-",'DEM2'!I8)</f>
        <v>3238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14566</v>
      </c>
      <c r="C66" s="317">
        <f>IF(ISBLANK('DEM2'!L7),"-",'DEM2'!L7)</f>
        <v>15174</v>
      </c>
      <c r="D66" s="395"/>
      <c r="E66" s="317">
        <f>IF(ISBLANK('DEM2'!M8),"-",'DEM2'!M8)</f>
        <v>13654</v>
      </c>
      <c r="F66" s="317">
        <f>IF(ISBLANK('DEM2'!L8),"-",'DEM2'!L8)</f>
        <v>14379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14264</v>
      </c>
      <c r="C67" s="317">
        <f>IF(ISBLANK('DEM2'!O7),"-",'DEM2'!O7)</f>
        <v>14840</v>
      </c>
      <c r="D67" s="395"/>
      <c r="E67" s="317">
        <f>IF(ISBLANK('DEM2'!P8),"-",'DEM2'!P8)</f>
        <v>11789</v>
      </c>
      <c r="F67" s="317">
        <f>IF(ISBLANK('DEM2'!O8),"-",'DEM2'!O8)</f>
        <v>12382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57555</v>
      </c>
      <c r="C68" s="414">
        <f>IF(ISBLANK('DEM2'!R7),"-",'DEM2'!R7)</f>
        <v>57789</v>
      </c>
      <c r="D68" s="420"/>
      <c r="E68" s="414">
        <f>IF(ISBLANK('DEM2'!S8),"-",'DEM2'!S8)</f>
        <v>50613</v>
      </c>
      <c r="F68" s="414">
        <f>IF(ISBLANK('DEM2'!R8),"-",'DEM2'!R8)</f>
        <v>50766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90641</v>
      </c>
      <c r="C69" s="463">
        <f>IF(ISBLANK('DEM2'!U7),"-",'DEM2'!U7)</f>
        <v>84756</v>
      </c>
      <c r="D69" s="799"/>
      <c r="E69" s="463">
        <f>IF(ISBLANK('DEM2'!V8),"-",'DEM2'!V8)</f>
        <v>83113</v>
      </c>
      <c r="F69" s="463">
        <f>IF(ISBLANK('DEM2'!U8),"-",'DEM2'!U8)</f>
        <v>77393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2.6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7.3</v>
      </c>
      <c r="G116" s="407">
        <f>IF(ISBLANK('DEM2'!E24),"-",'DEM2'!E24)</f>
        <v>13.1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2.8</v>
      </c>
      <c r="G117" s="801">
        <f>IF(ISBLANK('DEM2'!E25),"-",'DEM2'!E25)</f>
        <v>7.6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56713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56420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75127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6195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25.5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23861875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148667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6454930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2830717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40216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5192124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32348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1191208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7422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9791341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61003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9843344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61327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3829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5681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3655155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11361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12082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8291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86629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11038</v>
      </c>
      <c r="C300" s="808">
        <f>IF(ISBLANK(POLJ3!C4),"-",POLJ3!C4)</f>
        <v>2728</v>
      </c>
      <c r="D300" s="1160">
        <f>IF(ISBLANK(POLJ3!D4),"-",POLJ3!D4)</f>
        <v>8310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10815</v>
      </c>
      <c r="C301" s="789">
        <f>IF(ISBLANK(POLJ3!C5),"-",POLJ3!C5)</f>
        <v>6369</v>
      </c>
      <c r="D301" s="1161">
        <f>IF(ISBLANK(POLJ3!D5),"-",POLJ3!D5)</f>
        <v>4446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142</v>
      </c>
      <c r="C302" s="790">
        <f>IF(ISBLANK(POLJ3!C6),"-",POLJ3!C6)</f>
        <v>13</v>
      </c>
      <c r="D302" s="1162">
        <f>IF(ISBLANK(POLJ3!D6),"-",POLJ3!D6)</f>
        <v>129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1520</v>
      </c>
      <c r="C303" s="791">
        <f>IF(ISBLANK(POLJ3!C7),"-",POLJ3!C7)</f>
        <v>333</v>
      </c>
      <c r="D303" s="1163">
        <f>IF(ISBLANK(POLJ3!D7),"-",POLJ3!D7)</f>
        <v>1187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11361</v>
      </c>
      <c r="C304" s="807">
        <f>IF(ISBLANK(POLJ3!C8),"-",POLJ3!C8)</f>
        <v>2546</v>
      </c>
      <c r="D304" s="1164">
        <f>IF(ISBLANK(POLJ3!D8),"-",POLJ3!D8)</f>
        <v>8815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338.27</v>
      </c>
      <c r="C310" s="1165"/>
      <c r="D310" s="3"/>
      <c r="E310" s="5"/>
      <c r="F310" s="5"/>
      <c r="G310" s="815" t="s">
        <v>765</v>
      </c>
      <c r="H310" s="816">
        <f>IF(ISBLANK(POLJ2!H3),"-",POLJ2!H3)</f>
        <v>33962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133570.79</v>
      </c>
      <c r="C311" s="1154"/>
      <c r="D311" s="3"/>
      <c r="E311" s="5"/>
      <c r="F311" s="5"/>
      <c r="G311" s="810" t="s">
        <v>766</v>
      </c>
      <c r="H311" s="248">
        <f>IF(ISBLANK(POLJ2!H4),"-",POLJ2!H4)</f>
        <v>198441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2892.67</v>
      </c>
      <c r="C312" s="1154"/>
      <c r="D312" s="3"/>
      <c r="E312" s="5"/>
      <c r="F312" s="5"/>
      <c r="G312" s="810" t="s">
        <v>767</v>
      </c>
      <c r="H312" s="248">
        <f>IF(ISBLANK(POLJ2!H5),"-",POLJ2!H5)</f>
        <v>21113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489.52</v>
      </c>
      <c r="C313" s="1154"/>
      <c r="D313" s="3"/>
      <c r="E313" s="5"/>
      <c r="F313" s="5"/>
      <c r="G313" s="812" t="s">
        <v>768</v>
      </c>
      <c r="H313" s="249">
        <f>IF(ISBLANK(POLJ2!H6),"-",POLJ2!H6)</f>
        <v>1163015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52.97</v>
      </c>
      <c r="C314" s="1154"/>
      <c r="D314" s="3"/>
      <c r="E314" s="5"/>
      <c r="F314" s="5"/>
      <c r="G314" s="814" t="s">
        <v>16</v>
      </c>
      <c r="H314" s="817">
        <f>IF(ISBLANK(POLJ2!H7),"-",POLJ2!H7)</f>
        <v>1416531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2924.91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140269.13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1414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36.6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5948</v>
      </c>
      <c r="I364" s="808">
        <f>IF(ISBLANK(OBRAZ2!I6),"-",OBRAZ2!I6)</f>
        <v>4518</v>
      </c>
      <c r="J364" s="808">
        <f>IF(ISBLANK(OBRAZ2!J6),"-",OBRAZ2!J6)</f>
        <v>1430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3076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137</v>
      </c>
      <c r="I365" s="789">
        <f>IF(ISBLANK(OBRAZ2!I7),"-",OBRAZ2!I7)</f>
        <v>115</v>
      </c>
      <c r="J365" s="789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75.900000000000006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128</v>
      </c>
      <c r="I366" s="807">
        <f>IF(ISBLANK(OBRAZ2!I8),"-",OBRAZ2!I8)</f>
        <v>89</v>
      </c>
      <c r="J366" s="807">
        <f>IF(ISBLANK(OBRAZ2!J8),"-",OBRAZ2!J8)</f>
        <v>39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1609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10.797956667253832</v>
      </c>
      <c r="I375" s="850">
        <f>IF(ISBLANK(OBRAZ2!C12),"-",OBRAZ2!C21)</f>
        <v>11.869535978480162</v>
      </c>
      <c r="J375" s="850">
        <f>IF(ISBLANK(OBRAZ2!D12),"-",OBRAZ2!D21)</f>
        <v>9.5753402197081492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61.652281134401974</v>
      </c>
      <c r="I377" s="851">
        <f>IF(ISBLANK(OBRAZ2!C14),"-",OBRAZ2!C23)</f>
        <v>62.895090786819097</v>
      </c>
      <c r="J377" s="851">
        <f>IF(ISBLANK(OBRAZ2!D14),"-",OBRAZ2!D23)</f>
        <v>64.043285784554854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10.780341729786858</v>
      </c>
      <c r="I379" s="851">
        <f>IF(ISBLANK(OBRAZ2!C16),"-",OBRAZ2!C25)</f>
        <v>9.5158036314727639</v>
      </c>
      <c r="J379" s="851">
        <f>IF(ISBLANK(OBRAZ2!D16),"-",OBRAZ2!D25)</f>
        <v>10.231185440236104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16.769420468557335</v>
      </c>
      <c r="I380" s="852">
        <f>IF(ISBLANK(OBRAZ2!C17),"-",OBRAZ2!C26)</f>
        <v>15.719569603227976</v>
      </c>
      <c r="J380" s="852">
        <f>IF(ISBLANK(OBRAZ2!D17),"-",OBRAZ2!D26)</f>
        <v>16.150188555500904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5429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5783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504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1410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92.4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185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81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5687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91.5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1503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123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49982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225257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346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50600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373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2.2999999999999998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116.3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87.8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20179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12.6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492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3901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256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269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9.4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8.8000000000000007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255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0.6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3761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2456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9.3000000000000007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1234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413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778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264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605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415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22.3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47.3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831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136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471.62700000000001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1027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64348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499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34110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3765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70632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106117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174111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258017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82</v>
      </c>
      <c r="D6" s="612">
        <v>47</v>
      </c>
      <c r="E6" s="612">
        <v>35</v>
      </c>
      <c r="F6" s="1033">
        <v>1335</v>
      </c>
      <c r="G6" s="612">
        <v>659</v>
      </c>
      <c r="H6" s="980">
        <v>676</v>
      </c>
      <c r="I6" s="1034">
        <v>32.700000000000003</v>
      </c>
      <c r="J6" s="612">
        <v>31.8</v>
      </c>
      <c r="K6" s="1035">
        <v>33.6</v>
      </c>
      <c r="L6" s="1033">
        <v>2778</v>
      </c>
      <c r="M6" s="612">
        <v>1405</v>
      </c>
      <c r="N6" s="1028">
        <v>1373</v>
      </c>
      <c r="O6" s="1034">
        <v>70.2</v>
      </c>
      <c r="P6" s="612">
        <v>69.2</v>
      </c>
      <c r="Q6" s="1028">
        <v>71.099999999999994</v>
      </c>
      <c r="R6" s="1033">
        <v>1564</v>
      </c>
      <c r="S6" s="612">
        <v>797</v>
      </c>
      <c r="T6" s="1035">
        <v>767</v>
      </c>
    </row>
    <row r="7" spans="1:20" x14ac:dyDescent="0.25">
      <c r="A7" s="286">
        <v>2021</v>
      </c>
      <c r="B7" s="602">
        <v>10</v>
      </c>
      <c r="C7" s="601">
        <v>83</v>
      </c>
      <c r="D7" s="612">
        <v>48</v>
      </c>
      <c r="E7" s="612">
        <v>35</v>
      </c>
      <c r="F7" s="1033">
        <v>1370</v>
      </c>
      <c r="G7" s="612">
        <v>713</v>
      </c>
      <c r="H7" s="980">
        <v>657</v>
      </c>
      <c r="I7" s="1034">
        <v>34.6</v>
      </c>
      <c r="J7" s="612">
        <v>35.5</v>
      </c>
      <c r="K7" s="1035">
        <v>33.799999999999997</v>
      </c>
      <c r="L7" s="1033">
        <v>3077</v>
      </c>
      <c r="M7" s="612">
        <v>1541</v>
      </c>
      <c r="N7" s="1028">
        <v>1536</v>
      </c>
      <c r="O7" s="1034">
        <v>75.3</v>
      </c>
      <c r="P7" s="612">
        <v>73.7</v>
      </c>
      <c r="Q7" s="1028">
        <v>77</v>
      </c>
      <c r="R7" s="1033">
        <v>1501</v>
      </c>
      <c r="S7" s="612">
        <v>782</v>
      </c>
      <c r="T7" s="1035">
        <v>719</v>
      </c>
    </row>
    <row r="8" spans="1:20" x14ac:dyDescent="0.25">
      <c r="A8" s="219">
        <v>2022</v>
      </c>
      <c r="B8" s="617">
        <v>10</v>
      </c>
      <c r="C8" s="947">
        <v>83</v>
      </c>
      <c r="D8" s="981">
        <v>48</v>
      </c>
      <c r="E8" s="981">
        <v>35</v>
      </c>
      <c r="F8" s="1036">
        <v>1414</v>
      </c>
      <c r="G8" s="981">
        <v>739</v>
      </c>
      <c r="H8" s="979">
        <v>675</v>
      </c>
      <c r="I8" s="754">
        <v>36.6</v>
      </c>
      <c r="J8" s="981">
        <v>37.200000000000003</v>
      </c>
      <c r="K8" s="1037">
        <v>36</v>
      </c>
      <c r="L8" s="1036">
        <v>3076</v>
      </c>
      <c r="M8" s="981">
        <v>1534</v>
      </c>
      <c r="N8" s="691">
        <v>1542</v>
      </c>
      <c r="O8" s="754">
        <v>75.900000000000006</v>
      </c>
      <c r="P8" s="981">
        <v>74.099999999999994</v>
      </c>
      <c r="Q8" s="691">
        <v>77.7</v>
      </c>
      <c r="R8" s="1036">
        <v>1609</v>
      </c>
      <c r="S8" s="981">
        <v>836</v>
      </c>
      <c r="T8" s="1037">
        <v>773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5429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5783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504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1410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185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81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91.505140738243711</v>
      </c>
      <c r="C21" s="739">
        <f>B10/(B7+B10)*100</f>
        <v>8.4948592617562788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98.233395617462207</v>
      </c>
      <c r="C22" s="739">
        <f>B11/(B8+B11)*100</f>
        <v>1.7666043825377953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91.505140738243711</v>
      </c>
      <c r="C26" s="739">
        <f>C21</f>
        <v>8.4948592617562788</v>
      </c>
    </row>
    <row r="27" spans="1:10" ht="24.75" x14ac:dyDescent="0.25">
      <c r="A27" s="742" t="s">
        <v>1407</v>
      </c>
      <c r="B27" s="739">
        <f>B22</f>
        <v>98.233395617462207</v>
      </c>
      <c r="C27" s="739">
        <f>C22</f>
        <v>1.7666043825377953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15</v>
      </c>
      <c r="C5" s="1095">
        <v>16</v>
      </c>
      <c r="D5" s="914" t="s">
        <v>5</v>
      </c>
      <c r="E5" s="211"/>
      <c r="F5" s="125">
        <v>2021</v>
      </c>
      <c r="G5" s="70">
        <v>31</v>
      </c>
      <c r="H5" s="55">
        <v>15</v>
      </c>
      <c r="I5" s="110">
        <v>16</v>
      </c>
      <c r="J5" s="70">
        <v>14</v>
      </c>
      <c r="K5" s="55">
        <v>2</v>
      </c>
      <c r="L5" s="110">
        <v>12</v>
      </c>
      <c r="M5" s="70">
        <v>5376</v>
      </c>
      <c r="N5" s="55">
        <v>5801</v>
      </c>
      <c r="O5" s="70">
        <v>510</v>
      </c>
      <c r="P5" s="110">
        <v>102</v>
      </c>
    </row>
    <row r="6" spans="1:16" x14ac:dyDescent="0.25">
      <c r="A6" s="923" t="s">
        <v>259</v>
      </c>
      <c r="B6" s="1096">
        <v>2</v>
      </c>
      <c r="C6" s="1097">
        <v>12</v>
      </c>
      <c r="D6" s="915" t="s">
        <v>5</v>
      </c>
      <c r="E6" s="254"/>
      <c r="F6" s="125">
        <v>2022</v>
      </c>
      <c r="G6" s="212">
        <v>31</v>
      </c>
      <c r="H6" s="58">
        <v>15</v>
      </c>
      <c r="I6" s="160">
        <v>16</v>
      </c>
      <c r="J6" s="212">
        <v>14</v>
      </c>
      <c r="K6" s="58">
        <v>2</v>
      </c>
      <c r="L6" s="160">
        <v>12</v>
      </c>
      <c r="M6" s="212">
        <v>5429</v>
      </c>
      <c r="N6" s="58">
        <v>5783</v>
      </c>
      <c r="O6" s="212">
        <v>504</v>
      </c>
      <c r="P6" s="160">
        <v>104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32</v>
      </c>
      <c r="H7" s="94">
        <v>17</v>
      </c>
      <c r="I7" s="169">
        <v>15</v>
      </c>
      <c r="J7" s="167"/>
      <c r="K7" s="94"/>
      <c r="L7" s="169"/>
      <c r="M7" s="167">
        <v>6083</v>
      </c>
      <c r="N7" s="94">
        <v>5829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15</v>
      </c>
      <c r="C11" s="918">
        <f>IF(ISBLANK(C5),"",C5)</f>
        <v>16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86.6</v>
      </c>
      <c r="C5" s="611">
        <v>86.7</v>
      </c>
      <c r="D5" s="945">
        <v>86.4</v>
      </c>
      <c r="E5" s="610"/>
      <c r="F5" s="611"/>
      <c r="G5" s="945"/>
      <c r="H5" s="610"/>
      <c r="I5" s="611"/>
      <c r="J5" s="945"/>
      <c r="K5" s="610">
        <v>1505</v>
      </c>
      <c r="L5" s="611">
        <v>770</v>
      </c>
      <c r="M5" s="945">
        <v>735</v>
      </c>
      <c r="N5" s="610">
        <v>86.5</v>
      </c>
      <c r="O5" s="611">
        <v>89</v>
      </c>
      <c r="P5" s="945">
        <v>84</v>
      </c>
      <c r="Q5" s="610">
        <v>0.8</v>
      </c>
      <c r="R5" s="611">
        <v>1.1000000000000001</v>
      </c>
      <c r="S5" s="945">
        <v>0.5</v>
      </c>
    </row>
    <row r="6" spans="1:19" x14ac:dyDescent="0.25">
      <c r="A6" s="286">
        <v>2021</v>
      </c>
      <c r="B6" s="457">
        <v>86.7</v>
      </c>
      <c r="C6" s="458">
        <v>86.9</v>
      </c>
      <c r="D6" s="976">
        <v>86.5</v>
      </c>
      <c r="E6" s="457">
        <v>231</v>
      </c>
      <c r="F6" s="458">
        <v>151</v>
      </c>
      <c r="G6" s="976">
        <v>80</v>
      </c>
      <c r="H6" s="457">
        <v>140</v>
      </c>
      <c r="I6" s="458">
        <v>107</v>
      </c>
      <c r="J6" s="976">
        <v>33</v>
      </c>
      <c r="K6" s="457">
        <v>1562</v>
      </c>
      <c r="L6" s="458">
        <v>741</v>
      </c>
      <c r="M6" s="976">
        <v>821</v>
      </c>
      <c r="N6" s="457">
        <v>89.5</v>
      </c>
      <c r="O6" s="458">
        <v>88.1</v>
      </c>
      <c r="P6" s="976">
        <v>90.8</v>
      </c>
      <c r="Q6" s="457">
        <v>0.6</v>
      </c>
      <c r="R6" s="458">
        <v>0.4</v>
      </c>
      <c r="S6" s="976">
        <v>0.8</v>
      </c>
    </row>
    <row r="7" spans="1:19" x14ac:dyDescent="0.25">
      <c r="A7" s="286">
        <v>2022</v>
      </c>
      <c r="B7" s="601">
        <v>93.3</v>
      </c>
      <c r="C7" s="612">
        <v>93.1</v>
      </c>
      <c r="D7" s="980">
        <v>93.6</v>
      </c>
      <c r="E7" s="601">
        <v>235</v>
      </c>
      <c r="F7" s="612">
        <v>149</v>
      </c>
      <c r="G7" s="980">
        <v>86</v>
      </c>
      <c r="H7" s="601">
        <v>111</v>
      </c>
      <c r="I7" s="612">
        <v>82</v>
      </c>
      <c r="J7" s="980">
        <v>29</v>
      </c>
      <c r="K7" s="601">
        <v>1410</v>
      </c>
      <c r="L7" s="612">
        <v>710</v>
      </c>
      <c r="M7" s="980">
        <v>700</v>
      </c>
      <c r="N7" s="601">
        <v>92.4</v>
      </c>
      <c r="O7" s="612">
        <v>93.2</v>
      </c>
      <c r="P7" s="980">
        <v>91.6</v>
      </c>
      <c r="Q7" s="601">
        <v>0.6</v>
      </c>
      <c r="R7" s="612">
        <v>0.6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185</v>
      </c>
      <c r="F8" s="981">
        <v>113</v>
      </c>
      <c r="G8" s="979">
        <v>72</v>
      </c>
      <c r="H8" s="947">
        <v>81</v>
      </c>
      <c r="I8" s="981">
        <v>61</v>
      </c>
      <c r="J8" s="979">
        <v>20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91.5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92.3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123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6454930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40216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720</v>
      </c>
      <c r="C5" s="616">
        <v>521</v>
      </c>
      <c r="D5" s="616">
        <v>199</v>
      </c>
      <c r="E5" s="599">
        <v>4070</v>
      </c>
      <c r="F5" s="616">
        <v>2037</v>
      </c>
      <c r="G5" s="945">
        <v>2033</v>
      </c>
      <c r="H5" s="616">
        <v>1279</v>
      </c>
      <c r="I5" s="616">
        <v>467</v>
      </c>
      <c r="J5" s="616">
        <v>812</v>
      </c>
      <c r="K5" s="217">
        <f>SUM(B5,E5,H5)</f>
        <v>6069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629</v>
      </c>
      <c r="C6" s="612">
        <v>466</v>
      </c>
      <c r="D6" s="946">
        <v>163</v>
      </c>
      <c r="E6" s="601">
        <v>4014</v>
      </c>
      <c r="F6" s="612">
        <v>2007</v>
      </c>
      <c r="G6" s="946">
        <v>2007</v>
      </c>
      <c r="H6" s="601">
        <v>1271</v>
      </c>
      <c r="I6" s="612">
        <v>475</v>
      </c>
      <c r="J6" s="612">
        <v>796</v>
      </c>
      <c r="K6" s="218">
        <f>SUM(B6,E6,H6)</f>
        <v>5914</v>
      </c>
      <c r="M6" s="105" t="s">
        <v>284</v>
      </c>
      <c r="N6" s="171">
        <f>IF(ISBLANK(J7),"",J7)</f>
        <v>804</v>
      </c>
      <c r="O6" s="80">
        <f>IF(ISBLANK(I7),"",I7)</f>
        <v>481</v>
      </c>
      <c r="P6" s="211"/>
    </row>
    <row r="7" spans="1:17" ht="24.75" x14ac:dyDescent="0.25">
      <c r="A7" s="218">
        <v>2023</v>
      </c>
      <c r="B7" s="601">
        <v>668</v>
      </c>
      <c r="C7" s="612">
        <v>483</v>
      </c>
      <c r="D7" s="946">
        <v>185</v>
      </c>
      <c r="E7" s="601">
        <v>3734</v>
      </c>
      <c r="F7" s="612">
        <v>1938</v>
      </c>
      <c r="G7" s="946">
        <v>1796</v>
      </c>
      <c r="H7" s="601">
        <v>1285</v>
      </c>
      <c r="I7" s="612">
        <v>481</v>
      </c>
      <c r="J7" s="612">
        <v>804</v>
      </c>
      <c r="K7" s="218">
        <f>SUM(B7,E7,H7)</f>
        <v>5687</v>
      </c>
      <c r="M7" s="106" t="s">
        <v>285</v>
      </c>
      <c r="N7" s="220">
        <f>IF(ISBLANK(G7),"",G7)</f>
        <v>1796</v>
      </c>
      <c r="O7" s="107">
        <f>IF(ISBLANK(F7),"",F7)</f>
        <v>1938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185</v>
      </c>
      <c r="O8" s="83">
        <f>IF(ISBLANK(C7),"",C7)</f>
        <v>483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804</v>
      </c>
      <c r="O13" s="80">
        <f>IF(ISBLANK(I7),"",I7)</f>
        <v>481</v>
      </c>
      <c r="P13" s="211"/>
    </row>
    <row r="14" spans="1:17" ht="27.75" customHeight="1" x14ac:dyDescent="0.25">
      <c r="M14" s="106" t="s">
        <v>515</v>
      </c>
      <c r="N14" s="220">
        <f>IF(ISBLANK(G7),"",G7)</f>
        <v>1796</v>
      </c>
      <c r="O14" s="107">
        <f>IF(ISBLANK(F7),"",F7)</f>
        <v>1938</v>
      </c>
      <c r="P14" s="211"/>
    </row>
    <row r="15" spans="1:17" ht="26.25" customHeight="1" x14ac:dyDescent="0.25">
      <c r="M15" s="108" t="s">
        <v>516</v>
      </c>
      <c r="N15" s="170">
        <f>IF(ISBLANK(D7),"",D7)</f>
        <v>185</v>
      </c>
      <c r="O15" s="83">
        <f>IF(ISBLANK(C7),"",C7)</f>
        <v>483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251</v>
      </c>
      <c r="C21" s="616">
        <v>195</v>
      </c>
      <c r="D21" s="616">
        <v>56</v>
      </c>
      <c r="E21" s="599">
        <v>1056</v>
      </c>
      <c r="F21" s="616">
        <v>544</v>
      </c>
      <c r="G21" s="945">
        <v>512</v>
      </c>
      <c r="H21" s="616">
        <v>295</v>
      </c>
      <c r="I21" s="616">
        <v>100</v>
      </c>
      <c r="J21" s="616">
        <v>195</v>
      </c>
      <c r="K21" s="217">
        <f>SUM(B21,E21,H21)</f>
        <v>1602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214</v>
      </c>
      <c r="C22" s="1028">
        <v>153</v>
      </c>
      <c r="D22" s="980">
        <v>61</v>
      </c>
      <c r="E22" s="1034">
        <v>963</v>
      </c>
      <c r="F22" s="1028">
        <v>483</v>
      </c>
      <c r="G22" s="980">
        <v>480</v>
      </c>
      <c r="H22" s="1034">
        <v>338</v>
      </c>
      <c r="I22" s="1028">
        <v>119</v>
      </c>
      <c r="J22" s="1028">
        <v>219</v>
      </c>
      <c r="K22" s="218">
        <f>SUM(B22,E22,H22)</f>
        <v>1515</v>
      </c>
      <c r="M22" s="105" t="s">
        <v>284</v>
      </c>
      <c r="N22" s="171">
        <f>IF(ISBLANK(J23),"",J23)</f>
        <v>205</v>
      </c>
      <c r="O22" s="80">
        <f>IF(ISBLANK(I23),"",I23)</f>
        <v>125</v>
      </c>
      <c r="P22" s="211"/>
    </row>
    <row r="23" spans="1:17" ht="24.75" x14ac:dyDescent="0.25">
      <c r="A23" s="218">
        <v>2022</v>
      </c>
      <c r="B23" s="1034">
        <v>220</v>
      </c>
      <c r="C23" s="1028">
        <v>143</v>
      </c>
      <c r="D23" s="980">
        <v>77</v>
      </c>
      <c r="E23" s="1034">
        <v>953</v>
      </c>
      <c r="F23" s="1028">
        <v>443</v>
      </c>
      <c r="G23" s="980">
        <v>510</v>
      </c>
      <c r="H23" s="1034">
        <v>330</v>
      </c>
      <c r="I23" s="1028">
        <v>125</v>
      </c>
      <c r="J23" s="1028">
        <v>205</v>
      </c>
      <c r="K23" s="218">
        <f>SUM(B23,E23,H23)</f>
        <v>1503</v>
      </c>
      <c r="M23" s="106" t="s">
        <v>285</v>
      </c>
      <c r="N23" s="220">
        <f>IF(ISBLANK(G23),"",G23)</f>
        <v>510</v>
      </c>
      <c r="O23" s="107">
        <f>IF(ISBLANK(F23),"",F23)</f>
        <v>443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77</v>
      </c>
      <c r="O24" s="109">
        <f>IF(ISBLANK(C23),"",C23)</f>
        <v>143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205</v>
      </c>
      <c r="O29" s="80">
        <f>IF(ISBLANK(I23),"",I23)</f>
        <v>125</v>
      </c>
      <c r="P29" s="211"/>
    </row>
    <row r="30" spans="1:17" ht="27.75" customHeight="1" x14ac:dyDescent="0.25">
      <c r="M30" s="106" t="s">
        <v>515</v>
      </c>
      <c r="N30" s="220">
        <f>IF(ISBLANK(G23),"",G23)</f>
        <v>510</v>
      </c>
      <c r="O30" s="107">
        <f>IF(ISBLANK(F23),"",F23)</f>
        <v>443</v>
      </c>
      <c r="P30" s="211"/>
    </row>
    <row r="31" spans="1:17" ht="27.75" customHeight="1" x14ac:dyDescent="0.25">
      <c r="M31" s="108" t="s">
        <v>516</v>
      </c>
      <c r="N31" s="221">
        <f>IF(ISBLANK(D23),"",D23)</f>
        <v>77</v>
      </c>
      <c r="O31" s="109">
        <f>IF(ISBLANK(C23),"",C23)</f>
        <v>143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2830717</v>
      </c>
      <c r="D5" s="253"/>
    </row>
    <row r="6" spans="1:4" ht="30" x14ac:dyDescent="0.25">
      <c r="A6" s="686" t="s">
        <v>474</v>
      </c>
      <c r="B6" s="617">
        <v>3624213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82.1</v>
      </c>
      <c r="D5" s="611">
        <v>79.900000000000006</v>
      </c>
      <c r="E5" s="945">
        <v>84.4</v>
      </c>
      <c r="F5" s="610"/>
      <c r="G5" s="611"/>
      <c r="H5" s="945"/>
      <c r="I5" s="610">
        <v>0.8</v>
      </c>
      <c r="J5" s="611">
        <v>1.2</v>
      </c>
      <c r="K5" s="945">
        <v>0.4</v>
      </c>
      <c r="L5" s="610">
        <v>82.6</v>
      </c>
      <c r="M5" s="611">
        <v>82.2</v>
      </c>
      <c r="N5" s="945">
        <v>83.1</v>
      </c>
    </row>
    <row r="6" spans="1:14" x14ac:dyDescent="0.25">
      <c r="A6" s="286">
        <v>2021</v>
      </c>
      <c r="B6" s="457">
        <v>13</v>
      </c>
      <c r="C6" s="457">
        <v>83.3</v>
      </c>
      <c r="D6" s="458">
        <v>82.3</v>
      </c>
      <c r="E6" s="976">
        <v>84.4</v>
      </c>
      <c r="F6" s="457">
        <v>140</v>
      </c>
      <c r="G6" s="458">
        <v>73</v>
      </c>
      <c r="H6" s="976">
        <v>67</v>
      </c>
      <c r="I6" s="457">
        <v>0.8</v>
      </c>
      <c r="J6" s="458">
        <v>1</v>
      </c>
      <c r="K6" s="976">
        <v>0.7</v>
      </c>
      <c r="L6" s="457">
        <v>80.3</v>
      </c>
      <c r="M6" s="458">
        <v>79</v>
      </c>
      <c r="N6" s="976">
        <v>81.599999999999994</v>
      </c>
    </row>
    <row r="7" spans="1:14" x14ac:dyDescent="0.25">
      <c r="A7" s="286">
        <v>2022</v>
      </c>
      <c r="B7" s="601">
        <v>14</v>
      </c>
      <c r="C7" s="601">
        <v>91.5</v>
      </c>
      <c r="D7" s="612">
        <v>91</v>
      </c>
      <c r="E7" s="980">
        <v>91.9</v>
      </c>
      <c r="F7" s="601">
        <v>122</v>
      </c>
      <c r="G7" s="612">
        <v>62</v>
      </c>
      <c r="H7" s="980">
        <v>60</v>
      </c>
      <c r="I7" s="601">
        <v>1.8</v>
      </c>
      <c r="J7" s="612">
        <v>3</v>
      </c>
      <c r="K7" s="980">
        <v>0.6</v>
      </c>
      <c r="L7" s="601">
        <v>92.3</v>
      </c>
      <c r="M7" s="612">
        <v>88.4</v>
      </c>
      <c r="N7" s="980">
        <v>96.1</v>
      </c>
    </row>
    <row r="8" spans="1:14" x14ac:dyDescent="0.25">
      <c r="A8" s="219">
        <v>2023</v>
      </c>
      <c r="B8" s="947">
        <v>13</v>
      </c>
      <c r="C8" s="947"/>
      <c r="D8" s="981"/>
      <c r="E8" s="979"/>
      <c r="F8" s="947">
        <v>123</v>
      </c>
      <c r="G8" s="981">
        <v>75</v>
      </c>
      <c r="H8" s="979">
        <v>48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200</v>
      </c>
      <c r="C5" s="207">
        <v>169</v>
      </c>
      <c r="G5" s="113"/>
      <c r="H5" s="174" t="s">
        <v>586</v>
      </c>
      <c r="I5" s="207">
        <v>277</v>
      </c>
      <c r="J5" s="207">
        <v>300</v>
      </c>
    </row>
    <row r="6" spans="1:13" ht="15" customHeight="1" x14ac:dyDescent="0.25">
      <c r="A6" s="175" t="s">
        <v>587</v>
      </c>
      <c r="B6" s="208">
        <v>1708</v>
      </c>
      <c r="C6" s="208">
        <v>789</v>
      </c>
      <c r="G6" s="113"/>
      <c r="H6" s="175" t="s">
        <v>587</v>
      </c>
      <c r="I6" s="208">
        <v>1051</v>
      </c>
      <c r="J6" s="208">
        <v>610</v>
      </c>
    </row>
    <row r="7" spans="1:13" ht="15" customHeight="1" x14ac:dyDescent="0.25">
      <c r="A7" s="175" t="s">
        <v>588</v>
      </c>
      <c r="B7" s="208">
        <v>12355</v>
      </c>
      <c r="C7" s="208">
        <v>6097</v>
      </c>
      <c r="G7" s="113"/>
      <c r="H7" s="175" t="s">
        <v>588</v>
      </c>
      <c r="I7" s="208">
        <v>5125</v>
      </c>
      <c r="J7" s="208">
        <v>2695</v>
      </c>
    </row>
    <row r="8" spans="1:13" ht="15" customHeight="1" x14ac:dyDescent="0.25">
      <c r="A8" s="175" t="s">
        <v>589</v>
      </c>
      <c r="B8" s="208">
        <v>21250</v>
      </c>
      <c r="C8" s="208">
        <v>17488</v>
      </c>
      <c r="G8" s="113"/>
      <c r="H8" s="175" t="s">
        <v>589</v>
      </c>
      <c r="I8" s="208">
        <v>16609</v>
      </c>
      <c r="J8" s="208">
        <v>13089</v>
      </c>
    </row>
    <row r="9" spans="1:13" ht="15" customHeight="1" x14ac:dyDescent="0.25">
      <c r="A9" s="175" t="s">
        <v>590</v>
      </c>
      <c r="B9" s="208">
        <v>37003</v>
      </c>
      <c r="C9" s="208">
        <v>42148</v>
      </c>
      <c r="G9" s="113"/>
      <c r="H9" s="175" t="s">
        <v>590</v>
      </c>
      <c r="I9" s="208">
        <v>34815</v>
      </c>
      <c r="J9" s="208">
        <v>37976</v>
      </c>
    </row>
    <row r="10" spans="1:13" ht="15" customHeight="1" x14ac:dyDescent="0.25">
      <c r="A10" s="175" t="s">
        <v>591</v>
      </c>
      <c r="B10" s="208">
        <v>3954</v>
      </c>
      <c r="C10" s="208">
        <v>4105</v>
      </c>
      <c r="G10" s="113"/>
      <c r="H10" s="175" t="s">
        <v>591</v>
      </c>
      <c r="I10" s="208">
        <v>3864</v>
      </c>
      <c r="J10" s="208">
        <v>3423</v>
      </c>
    </row>
    <row r="11" spans="1:13" ht="15" customHeight="1" x14ac:dyDescent="0.25">
      <c r="A11" s="176" t="s">
        <v>592</v>
      </c>
      <c r="B11" s="209">
        <v>7256</v>
      </c>
      <c r="C11" s="209">
        <v>5809</v>
      </c>
      <c r="G11" s="113"/>
      <c r="H11" s="176" t="s">
        <v>592</v>
      </c>
      <c r="I11" s="209">
        <v>9963</v>
      </c>
      <c r="J11" s="209">
        <v>7215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200</v>
      </c>
      <c r="C17" s="178">
        <f>IF(ISBLANK(C5),"0",C5)</f>
        <v>169</v>
      </c>
      <c r="G17" s="113"/>
      <c r="H17" s="174" t="s">
        <v>586</v>
      </c>
      <c r="I17" s="177">
        <f>IF(ISBLANK(I5),"0",I5)</f>
        <v>277</v>
      </c>
      <c r="J17" s="178">
        <f>IF(ISBLANK(J5),"0",J5)</f>
        <v>300</v>
      </c>
    </row>
    <row r="18" spans="1:13" ht="15" customHeight="1" x14ac:dyDescent="0.25">
      <c r="A18" s="175" t="s">
        <v>587</v>
      </c>
      <c r="B18" s="179">
        <f t="shared" ref="B18:C18" si="0">IF(ISBLANK(B6),"0",B6)</f>
        <v>1708</v>
      </c>
      <c r="C18" s="180">
        <f t="shared" si="0"/>
        <v>789</v>
      </c>
      <c r="G18" s="113"/>
      <c r="H18" s="175" t="s">
        <v>587</v>
      </c>
      <c r="I18" s="179">
        <f t="shared" ref="I18:J18" si="1">IF(ISBLANK(I6),"0",I6)</f>
        <v>1051</v>
      </c>
      <c r="J18" s="180">
        <f t="shared" si="1"/>
        <v>610</v>
      </c>
    </row>
    <row r="19" spans="1:13" ht="15" customHeight="1" x14ac:dyDescent="0.25">
      <c r="A19" s="175" t="s">
        <v>588</v>
      </c>
      <c r="B19" s="179">
        <f t="shared" ref="B19:C19" si="2">IF(ISBLANK(B7),"0",B7)</f>
        <v>12355</v>
      </c>
      <c r="C19" s="180">
        <f t="shared" si="2"/>
        <v>6097</v>
      </c>
      <c r="G19" s="113"/>
      <c r="H19" s="175" t="s">
        <v>588</v>
      </c>
      <c r="I19" s="179">
        <f t="shared" ref="I19:J19" si="3">IF(ISBLANK(I7),"0",I7)</f>
        <v>5125</v>
      </c>
      <c r="J19" s="180">
        <f t="shared" si="3"/>
        <v>2695</v>
      </c>
    </row>
    <row r="20" spans="1:13" ht="15" customHeight="1" x14ac:dyDescent="0.25">
      <c r="A20" s="175" t="s">
        <v>589</v>
      </c>
      <c r="B20" s="179">
        <f t="shared" ref="B20:C20" si="4">IF(ISBLANK(B8),"0",B8)</f>
        <v>21250</v>
      </c>
      <c r="C20" s="180">
        <f t="shared" si="4"/>
        <v>17488</v>
      </c>
      <c r="G20" s="113"/>
      <c r="H20" s="175" t="s">
        <v>589</v>
      </c>
      <c r="I20" s="179">
        <f t="shared" ref="I20:J20" si="5">IF(ISBLANK(I8),"0",I8)</f>
        <v>16609</v>
      </c>
      <c r="J20" s="180">
        <f t="shared" si="5"/>
        <v>13089</v>
      </c>
    </row>
    <row r="21" spans="1:13" ht="15" customHeight="1" x14ac:dyDescent="0.25">
      <c r="A21" s="175" t="s">
        <v>590</v>
      </c>
      <c r="B21" s="179">
        <f t="shared" ref="B21:C21" si="6">IF(ISBLANK(B9),"0",B9)</f>
        <v>37003</v>
      </c>
      <c r="C21" s="180">
        <f t="shared" si="6"/>
        <v>42148</v>
      </c>
      <c r="G21" s="113"/>
      <c r="H21" s="175" t="s">
        <v>590</v>
      </c>
      <c r="I21" s="179">
        <f t="shared" ref="I21:J21" si="7">IF(ISBLANK(I9),"0",I9)</f>
        <v>34815</v>
      </c>
      <c r="J21" s="180">
        <f t="shared" si="7"/>
        <v>37976</v>
      </c>
    </row>
    <row r="22" spans="1:13" ht="15" customHeight="1" x14ac:dyDescent="0.25">
      <c r="A22" s="175" t="s">
        <v>591</v>
      </c>
      <c r="B22" s="179">
        <f t="shared" ref="B22:C22" si="8">IF(ISBLANK(B10),"0",B10)</f>
        <v>3954</v>
      </c>
      <c r="C22" s="180">
        <f t="shared" si="8"/>
        <v>4105</v>
      </c>
      <c r="G22" s="113"/>
      <c r="H22" s="175" t="s">
        <v>591</v>
      </c>
      <c r="I22" s="179">
        <f t="shared" ref="I22:J22" si="9">IF(ISBLANK(I10),"0",I10)</f>
        <v>3864</v>
      </c>
      <c r="J22" s="180">
        <f t="shared" si="9"/>
        <v>3423</v>
      </c>
    </row>
    <row r="23" spans="1:13" ht="15" customHeight="1" x14ac:dyDescent="0.25">
      <c r="A23" s="176" t="s">
        <v>592</v>
      </c>
      <c r="B23" s="181">
        <f t="shared" ref="B23:C23" si="10">IF(ISBLANK(B11),"0",B11)</f>
        <v>7256</v>
      </c>
      <c r="C23" s="182">
        <f t="shared" si="10"/>
        <v>5809</v>
      </c>
      <c r="G23" s="113"/>
      <c r="H23" s="176" t="s">
        <v>592</v>
      </c>
      <c r="I23" s="181">
        <f t="shared" ref="I23:J23" si="11">IF(ISBLANK(I11),"0",I11)</f>
        <v>9963</v>
      </c>
      <c r="J23" s="182">
        <f t="shared" si="11"/>
        <v>7215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0.23887442371545278</v>
      </c>
      <c r="C29" s="184">
        <f>C17/SUM(C17:C23)*100</f>
        <v>0.22061223157757329</v>
      </c>
      <c r="D29" s="253"/>
      <c r="E29" s="253"/>
      <c r="G29" s="113"/>
      <c r="H29" s="174" t="s">
        <v>593</v>
      </c>
      <c r="I29" s="184">
        <f>I17/SUM(I17:I23)*100</f>
        <v>0.38631038714716054</v>
      </c>
      <c r="J29" s="184">
        <f>J17/SUM(J17:J23)*100</f>
        <v>0.45936179334844124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2.0399875785299666</v>
      </c>
      <c r="C30" s="185">
        <f>C18/SUM(C17:C23)*100</f>
        <v>1.0299588799686705</v>
      </c>
      <c r="D30" s="253"/>
      <c r="E30" s="253"/>
      <c r="G30" s="113"/>
      <c r="H30" s="175" t="s">
        <v>594</v>
      </c>
      <c r="I30" s="185">
        <f>I18/SUM(I17:I23)*100</f>
        <v>1.465748075421176</v>
      </c>
      <c r="J30" s="185">
        <f>J18/SUM(J17:J23)*100</f>
        <v>0.93403564647516379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14.756467525022096</v>
      </c>
      <c r="C31" s="185">
        <f>C19/SUM(C17:C23)*100</f>
        <v>7.9590105084524509</v>
      </c>
      <c r="D31" s="253"/>
      <c r="E31" s="253"/>
      <c r="G31" s="113"/>
      <c r="H31" s="175" t="s">
        <v>595</v>
      </c>
      <c r="I31" s="185">
        <f>I19/SUM(I17:I23)*100</f>
        <v>7.1474394733906061</v>
      </c>
      <c r="J31" s="185">
        <f>J19/SUM(J17:J23)*100</f>
        <v>4.1266001102468302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25.380407519766855</v>
      </c>
      <c r="C32" s="185">
        <f>C20/SUM(C17:C23)*100</f>
        <v>22.828797075908884</v>
      </c>
      <c r="D32" s="253"/>
      <c r="E32" s="253"/>
      <c r="G32" s="113"/>
      <c r="H32" s="175" t="s">
        <v>596</v>
      </c>
      <c r="I32" s="185">
        <f>I20/SUM(I17:I23)*100</f>
        <v>23.16328238313065</v>
      </c>
      <c r="J32" s="185">
        <f>J20/SUM(J17:J23)*100</f>
        <v>20.041955043792491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44.195351503714498</v>
      </c>
      <c r="C33" s="185">
        <f>C21/SUM(C17:C23)*100</f>
        <v>55.019907316754782</v>
      </c>
      <c r="D33" s="253"/>
      <c r="E33" s="253"/>
      <c r="G33" s="113"/>
      <c r="H33" s="175" t="s">
        <v>597</v>
      </c>
      <c r="I33" s="185">
        <f>I21/SUM(I17:I23)*100</f>
        <v>48.553776637286624</v>
      </c>
      <c r="J33" s="185">
        <f>J21/SUM(J17:J23)*100</f>
        <v>58.149078214001349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4.7225473568545011</v>
      </c>
      <c r="C34" s="185">
        <f>C22/SUM(C17:C23)*100</f>
        <v>5.3586580510410551</v>
      </c>
      <c r="D34" s="253"/>
      <c r="E34" s="253"/>
      <c r="G34" s="113"/>
      <c r="H34" s="175" t="s">
        <v>598</v>
      </c>
      <c r="I34" s="185">
        <f>I22/SUM(I17:I23)*100</f>
        <v>5.3888207073524494</v>
      </c>
      <c r="J34" s="185">
        <f>J22/SUM(J17:J23)*100</f>
        <v>5.2413180621057149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8.666364092396627</v>
      </c>
      <c r="C35" s="186">
        <f>C23/SUM(C17:C23)*100</f>
        <v>7.5830559362965859</v>
      </c>
      <c r="D35" s="253"/>
      <c r="E35" s="253"/>
      <c r="G35" s="113"/>
      <c r="H35" s="176" t="s">
        <v>599</v>
      </c>
      <c r="I35" s="186">
        <f>I23/SUM(I17:I23)*100</f>
        <v>13.894622336271336</v>
      </c>
      <c r="J35" s="186">
        <f>J23/SUM(J17:J23)*100</f>
        <v>11.047651130030012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0.23887442371545278</v>
      </c>
      <c r="C41" s="184">
        <f t="shared" si="12"/>
        <v>0.22061223157757329</v>
      </c>
      <c r="G41" s="113"/>
      <c r="H41" s="174" t="s">
        <v>601</v>
      </c>
      <c r="I41" s="184">
        <f t="shared" ref="I41:J41" si="13">I29</f>
        <v>0.38631038714716054</v>
      </c>
      <c r="J41" s="184">
        <f t="shared" si="13"/>
        <v>0.45936179334844124</v>
      </c>
    </row>
    <row r="42" spans="1:12" x14ac:dyDescent="0.25">
      <c r="A42" s="175" t="s">
        <v>602</v>
      </c>
      <c r="B42" s="185">
        <f t="shared" si="12"/>
        <v>2.0399875785299666</v>
      </c>
      <c r="C42" s="185">
        <f t="shared" si="12"/>
        <v>1.0299588799686705</v>
      </c>
      <c r="G42" s="113"/>
      <c r="H42" s="175" t="s">
        <v>602</v>
      </c>
      <c r="I42" s="185">
        <f t="shared" ref="I42:J42" si="14">I30</f>
        <v>1.465748075421176</v>
      </c>
      <c r="J42" s="185">
        <f t="shared" si="14"/>
        <v>0.93403564647516379</v>
      </c>
    </row>
    <row r="43" spans="1:12" x14ac:dyDescent="0.25">
      <c r="A43" s="175" t="s">
        <v>603</v>
      </c>
      <c r="B43" s="185">
        <f t="shared" si="12"/>
        <v>14.756467525022096</v>
      </c>
      <c r="C43" s="185">
        <f t="shared" si="12"/>
        <v>7.9590105084524509</v>
      </c>
      <c r="G43" s="113"/>
      <c r="H43" s="175" t="s">
        <v>603</v>
      </c>
      <c r="I43" s="185">
        <f t="shared" ref="I43:J43" si="15">I31</f>
        <v>7.1474394733906061</v>
      </c>
      <c r="J43" s="185">
        <f t="shared" si="15"/>
        <v>4.1266001102468302</v>
      </c>
    </row>
    <row r="44" spans="1:12" x14ac:dyDescent="0.25">
      <c r="A44" s="175" t="s">
        <v>604</v>
      </c>
      <c r="B44" s="185">
        <f t="shared" si="12"/>
        <v>25.380407519766855</v>
      </c>
      <c r="C44" s="185">
        <f t="shared" si="12"/>
        <v>22.828797075908884</v>
      </c>
      <c r="G44" s="113"/>
      <c r="H44" s="175" t="s">
        <v>604</v>
      </c>
      <c r="I44" s="185">
        <f t="shared" ref="I44:J44" si="16">I32</f>
        <v>23.16328238313065</v>
      </c>
      <c r="J44" s="185">
        <f t="shared" si="16"/>
        <v>20.041955043792491</v>
      </c>
    </row>
    <row r="45" spans="1:12" x14ac:dyDescent="0.25">
      <c r="A45" s="175" t="s">
        <v>605</v>
      </c>
      <c r="B45" s="185">
        <f t="shared" si="12"/>
        <v>44.195351503714498</v>
      </c>
      <c r="C45" s="185">
        <f t="shared" si="12"/>
        <v>55.019907316754782</v>
      </c>
      <c r="G45" s="113"/>
      <c r="H45" s="175" t="s">
        <v>605</v>
      </c>
      <c r="I45" s="185">
        <f t="shared" ref="I45:J45" si="17">I33</f>
        <v>48.553776637286624</v>
      </c>
      <c r="J45" s="185">
        <f t="shared" si="17"/>
        <v>58.149078214001349</v>
      </c>
    </row>
    <row r="46" spans="1:12" x14ac:dyDescent="0.25">
      <c r="A46" s="175" t="s">
        <v>606</v>
      </c>
      <c r="B46" s="185">
        <f t="shared" si="12"/>
        <v>4.7225473568545011</v>
      </c>
      <c r="C46" s="185">
        <f t="shared" si="12"/>
        <v>5.3586580510410551</v>
      </c>
      <c r="G46" s="113"/>
      <c r="H46" s="175" t="s">
        <v>606</v>
      </c>
      <c r="I46" s="185">
        <f t="shared" ref="I46:J46" si="18">I34</f>
        <v>5.3888207073524494</v>
      </c>
      <c r="J46" s="185">
        <f t="shared" si="18"/>
        <v>5.2413180621057149</v>
      </c>
    </row>
    <row r="47" spans="1:12" x14ac:dyDescent="0.25">
      <c r="A47" s="176" t="s">
        <v>607</v>
      </c>
      <c r="B47" s="186">
        <f t="shared" si="12"/>
        <v>8.666364092396627</v>
      </c>
      <c r="C47" s="186">
        <f t="shared" si="12"/>
        <v>7.5830559362965859</v>
      </c>
      <c r="G47" s="113"/>
      <c r="H47" s="176" t="s">
        <v>607</v>
      </c>
      <c r="I47" s="186">
        <f t="shared" ref="I47:J47" si="19">I35</f>
        <v>13.894622336271336</v>
      </c>
      <c r="J47" s="186">
        <f t="shared" si="19"/>
        <v>11.047651130030012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42704</v>
      </c>
      <c r="C5" s="207">
        <v>34488</v>
      </c>
      <c r="D5" s="253"/>
      <c r="E5" s="253"/>
      <c r="F5" s="1003"/>
      <c r="H5" s="174" t="s">
        <v>624</v>
      </c>
      <c r="I5" s="207">
        <v>18669</v>
      </c>
      <c r="J5" s="207">
        <v>14783</v>
      </c>
    </row>
    <row r="6" spans="1:10" ht="15" customHeight="1" x14ac:dyDescent="0.25">
      <c r="A6" s="175" t="s">
        <v>625</v>
      </c>
      <c r="B6" s="208">
        <v>13155</v>
      </c>
      <c r="C6" s="208">
        <v>12770</v>
      </c>
      <c r="D6" s="253"/>
      <c r="E6" s="253"/>
      <c r="F6" s="1003"/>
      <c r="H6" s="175" t="s">
        <v>625</v>
      </c>
      <c r="I6" s="208">
        <v>21985</v>
      </c>
      <c r="J6" s="208">
        <v>23981</v>
      </c>
    </row>
    <row r="7" spans="1:10" ht="15" customHeight="1" x14ac:dyDescent="0.25">
      <c r="A7" s="176" t="s">
        <v>626</v>
      </c>
      <c r="B7" s="209">
        <v>27867</v>
      </c>
      <c r="C7" s="209">
        <v>29347</v>
      </c>
      <c r="D7" s="253"/>
      <c r="E7" s="253"/>
      <c r="F7" s="1003"/>
      <c r="H7" s="175" t="s">
        <v>626</v>
      </c>
      <c r="I7" s="208">
        <v>30736</v>
      </c>
      <c r="J7" s="208">
        <v>26193</v>
      </c>
    </row>
    <row r="8" spans="1:10" x14ac:dyDescent="0.25">
      <c r="D8" s="253"/>
      <c r="E8" s="253"/>
      <c r="F8" s="1003"/>
      <c r="H8" s="176" t="s">
        <v>2351</v>
      </c>
      <c r="I8" s="209">
        <v>314</v>
      </c>
      <c r="J8" s="209">
        <v>351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42704</v>
      </c>
      <c r="C13" s="178">
        <f>IF(ISBLANK(C5),"0",C5)</f>
        <v>34488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13155</v>
      </c>
      <c r="C14" s="180">
        <f t="shared" si="0"/>
        <v>12770</v>
      </c>
      <c r="D14" s="253"/>
      <c r="E14" s="253"/>
      <c r="F14" s="1003"/>
      <c r="H14" s="174" t="s">
        <v>624</v>
      </c>
      <c r="I14" s="177">
        <f>IF(ISBLANK(I5),"0",I5)</f>
        <v>18669</v>
      </c>
      <c r="J14" s="178">
        <f>IF(ISBLANK(J5),"0",J5)</f>
        <v>14783</v>
      </c>
    </row>
    <row r="15" spans="1:10" ht="15" customHeight="1" x14ac:dyDescent="0.25">
      <c r="A15" s="176" t="s">
        <v>626</v>
      </c>
      <c r="B15" s="181">
        <f t="shared" si="0"/>
        <v>27867</v>
      </c>
      <c r="C15" s="182">
        <f t="shared" si="0"/>
        <v>29347</v>
      </c>
      <c r="D15" s="253"/>
      <c r="E15" s="253"/>
      <c r="F15" s="1003"/>
      <c r="H15" s="175" t="s">
        <v>625</v>
      </c>
      <c r="I15" s="179">
        <f t="shared" ref="I15:J15" si="1">IF(ISBLANK(I6),"0",I6)</f>
        <v>21985</v>
      </c>
      <c r="J15" s="180">
        <f t="shared" si="1"/>
        <v>23981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30736</v>
      </c>
      <c r="J16" s="180">
        <f t="shared" si="2"/>
        <v>26193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314</v>
      </c>
      <c r="J17" s="182">
        <f t="shared" si="3"/>
        <v>351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51.004466951723479</v>
      </c>
      <c r="C21" s="184">
        <f>C13/SUM(C13:C15)*100</f>
        <v>45.020560015664771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15.711965219883908</v>
      </c>
      <c r="C22" s="185">
        <f>C14/SUM(C13:C15)*100</f>
        <v>16.66993016121663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33.283567828392613</v>
      </c>
      <c r="C23" s="186">
        <f>C15/SUM(C13:C15)*100</f>
        <v>38.309509823118596</v>
      </c>
      <c r="D23" s="253"/>
      <c r="E23" s="253"/>
      <c r="F23" s="1003"/>
      <c r="H23" s="174" t="s">
        <v>629</v>
      </c>
      <c r="I23" s="184">
        <f>I14/SUM(I14:I17)*100</f>
        <v>26.036204395849605</v>
      </c>
      <c r="J23" s="184">
        <f>J14/SUM(J14:J17)*100</f>
        <v>22.635817970233354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30.660772062925361</v>
      </c>
      <c r="J24" s="185">
        <f>J15/SUM(J14:J17)*100</f>
        <v>36.719850554296563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42.865112127635832</v>
      </c>
      <c r="J25" s="185">
        <f>J16/SUM(J14:J17)*100</f>
        <v>40.106878177252405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0.43791141358920005</v>
      </c>
      <c r="J26" s="186">
        <f>J17/SUM(J14:J17)*100</f>
        <v>0.53745329821767618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51.004466951723479</v>
      </c>
      <c r="C29" s="189">
        <f t="shared" si="4"/>
        <v>45.020560015664771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15.711965219883908</v>
      </c>
      <c r="C30" s="192">
        <f t="shared" si="4"/>
        <v>16.66993016121663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33.283567828392613</v>
      </c>
      <c r="C31" s="195">
        <f t="shared" si="4"/>
        <v>38.309509823118596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26.036204395849605</v>
      </c>
      <c r="J32" s="189">
        <f>J23</f>
        <v>22.635817970233354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30.660772062925361</v>
      </c>
      <c r="J33" s="192">
        <f t="shared" si="5"/>
        <v>36.719850554296563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42.865112127635832</v>
      </c>
      <c r="J34" s="192">
        <f t="shared" si="6"/>
        <v>40.106878177252405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0.43791141358920005</v>
      </c>
      <c r="J35" s="195">
        <f t="shared" si="7"/>
        <v>0.53745329821767618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1784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160506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90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75.13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153.69999999999999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52</v>
      </c>
      <c r="C5" s="655">
        <v>38</v>
      </c>
      <c r="E5" s="28"/>
      <c r="J5" s="654" t="s">
        <v>542</v>
      </c>
      <c r="K5" s="669">
        <f>IF(ISBLANK(B5),"",B5)</f>
        <v>52</v>
      </c>
      <c r="L5" s="618">
        <f>IF(ISBLANK(C5),"",C5)</f>
        <v>38</v>
      </c>
      <c r="N5" s="28"/>
    </row>
    <row r="6" spans="1:15" x14ac:dyDescent="0.25">
      <c r="A6" s="656" t="s">
        <v>543</v>
      </c>
      <c r="B6" s="657">
        <v>59</v>
      </c>
      <c r="C6" s="657">
        <v>43</v>
      </c>
      <c r="E6" s="44"/>
      <c r="J6" s="656" t="s">
        <v>543</v>
      </c>
      <c r="K6" s="670">
        <f t="shared" ref="K6:K10" si="0">IF(ISBLANK(B6),"",B6)</f>
        <v>59</v>
      </c>
      <c r="L6" s="619">
        <f t="shared" ref="L6:L10" si="1">IF(ISBLANK(C6),"",C6)</f>
        <v>43</v>
      </c>
      <c r="N6" s="44"/>
    </row>
    <row r="7" spans="1:15" x14ac:dyDescent="0.25">
      <c r="A7" s="656" t="s">
        <v>641</v>
      </c>
      <c r="B7" s="657">
        <v>204</v>
      </c>
      <c r="C7" s="657">
        <v>142</v>
      </c>
      <c r="E7" s="44"/>
      <c r="J7" s="656" t="s">
        <v>641</v>
      </c>
      <c r="K7" s="670">
        <f t="shared" si="0"/>
        <v>204</v>
      </c>
      <c r="L7" s="619">
        <f t="shared" si="1"/>
        <v>142</v>
      </c>
      <c r="N7" s="44"/>
    </row>
    <row r="8" spans="1:15" x14ac:dyDescent="0.25">
      <c r="A8" s="650" t="s">
        <v>642</v>
      </c>
      <c r="B8" s="651">
        <v>200</v>
      </c>
      <c r="C8" s="651">
        <v>158</v>
      </c>
      <c r="E8" s="21"/>
      <c r="J8" s="650" t="s">
        <v>642</v>
      </c>
      <c r="K8" s="670">
        <f t="shared" si="0"/>
        <v>200</v>
      </c>
      <c r="L8" s="619">
        <f t="shared" si="1"/>
        <v>158</v>
      </c>
      <c r="N8" s="21"/>
    </row>
    <row r="9" spans="1:15" x14ac:dyDescent="0.25">
      <c r="A9" s="650" t="s">
        <v>643</v>
      </c>
      <c r="B9" s="651">
        <v>246</v>
      </c>
      <c r="C9" s="651">
        <v>129</v>
      </c>
      <c r="E9" s="21"/>
      <c r="J9" s="650" t="s">
        <v>643</v>
      </c>
      <c r="K9" s="670">
        <f t="shared" si="0"/>
        <v>246</v>
      </c>
      <c r="L9" s="619">
        <f t="shared" si="1"/>
        <v>129</v>
      </c>
      <c r="N9" s="21"/>
    </row>
    <row r="10" spans="1:15" x14ac:dyDescent="0.25">
      <c r="A10" s="652" t="s">
        <v>365</v>
      </c>
      <c r="B10" s="653">
        <v>621</v>
      </c>
      <c r="C10" s="653">
        <v>101</v>
      </c>
      <c r="J10" s="652" t="s">
        <v>365</v>
      </c>
      <c r="K10" s="671">
        <f t="shared" si="0"/>
        <v>621</v>
      </c>
      <c r="L10" s="620">
        <f t="shared" si="1"/>
        <v>101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1.57</v>
      </c>
      <c r="C15" s="197"/>
      <c r="D15" s="253"/>
      <c r="E15" s="211"/>
      <c r="F15" s="253"/>
      <c r="G15" s="253"/>
      <c r="J15" s="673" t="s">
        <v>488</v>
      </c>
      <c r="K15" s="674">
        <f>B15</f>
        <v>1.57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0.75</v>
      </c>
      <c r="C16" s="197"/>
      <c r="D16" s="253"/>
      <c r="E16" s="254"/>
      <c r="F16" s="253"/>
      <c r="G16" s="253"/>
      <c r="J16" s="675" t="s">
        <v>489</v>
      </c>
      <c r="K16" s="676">
        <f>B16</f>
        <v>0.75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0.93</v>
      </c>
      <c r="C18" s="197"/>
      <c r="D18" s="255"/>
      <c r="E18" s="256"/>
      <c r="F18" s="253"/>
      <c r="G18" s="253"/>
      <c r="J18" s="678" t="s">
        <v>501</v>
      </c>
      <c r="K18" s="674">
        <f>B18</f>
        <v>0.93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1.6</v>
      </c>
      <c r="C19" s="198"/>
      <c r="D19" s="255"/>
      <c r="E19" s="256"/>
      <c r="F19" s="253"/>
      <c r="G19" s="253"/>
      <c r="J19" s="672" t="s">
        <v>502</v>
      </c>
      <c r="K19" s="676">
        <f>B19</f>
        <v>1.6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1.18</v>
      </c>
      <c r="C21" s="253"/>
      <c r="D21" s="253"/>
      <c r="E21" s="253"/>
      <c r="F21" s="253"/>
      <c r="G21" s="253"/>
      <c r="J21" s="661" t="s">
        <v>498</v>
      </c>
      <c r="K21" s="679">
        <f>B21</f>
        <v>1.18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10</v>
      </c>
      <c r="C32" s="655">
        <v>16</v>
      </c>
      <c r="E32" s="28"/>
      <c r="J32" s="654" t="s">
        <v>542</v>
      </c>
      <c r="K32" s="669">
        <f>IF(ISBLANK(B32),"",B32)</f>
        <v>10</v>
      </c>
      <c r="L32" s="618">
        <f>IF(ISBLANK(C32),"",C32)</f>
        <v>16</v>
      </c>
      <c r="N32" s="28"/>
    </row>
    <row r="33" spans="1:15" x14ac:dyDescent="0.25">
      <c r="A33" s="656" t="s">
        <v>543</v>
      </c>
      <c r="B33" s="657">
        <v>34</v>
      </c>
      <c r="C33" s="657">
        <v>34</v>
      </c>
      <c r="E33" s="44"/>
      <c r="J33" s="656" t="s">
        <v>543</v>
      </c>
      <c r="K33" s="670">
        <f t="shared" ref="K33:K37" si="2">IF(ISBLANK(B33),"",B33)</f>
        <v>34</v>
      </c>
      <c r="L33" s="619">
        <f t="shared" ref="L33:L37" si="3">IF(ISBLANK(C33),"",C33)</f>
        <v>34</v>
      </c>
      <c r="N33" s="44"/>
    </row>
    <row r="34" spans="1:15" x14ac:dyDescent="0.25">
      <c r="A34" s="656" t="s">
        <v>641</v>
      </c>
      <c r="B34" s="657">
        <v>113</v>
      </c>
      <c r="C34" s="657">
        <v>97</v>
      </c>
      <c r="E34" s="44"/>
      <c r="J34" s="656" t="s">
        <v>641</v>
      </c>
      <c r="K34" s="670">
        <f t="shared" si="2"/>
        <v>113</v>
      </c>
      <c r="L34" s="619">
        <f t="shared" si="3"/>
        <v>97</v>
      </c>
      <c r="N34" s="44"/>
    </row>
    <row r="35" spans="1:15" x14ac:dyDescent="0.25">
      <c r="A35" s="650" t="s">
        <v>642</v>
      </c>
      <c r="B35" s="651">
        <v>184</v>
      </c>
      <c r="C35" s="651">
        <v>131</v>
      </c>
      <c r="E35" s="21"/>
      <c r="J35" s="650" t="s">
        <v>642</v>
      </c>
      <c r="K35" s="670">
        <f t="shared" si="2"/>
        <v>184</v>
      </c>
      <c r="L35" s="619">
        <f t="shared" si="3"/>
        <v>131</v>
      </c>
      <c r="N35" s="21"/>
    </row>
    <row r="36" spans="1:15" x14ac:dyDescent="0.25">
      <c r="A36" s="650" t="s">
        <v>643</v>
      </c>
      <c r="B36" s="651">
        <v>172</v>
      </c>
      <c r="C36" s="651">
        <v>123</v>
      </c>
      <c r="E36" s="21"/>
      <c r="J36" s="650" t="s">
        <v>643</v>
      </c>
      <c r="K36" s="670">
        <f t="shared" si="2"/>
        <v>172</v>
      </c>
      <c r="L36" s="619">
        <f t="shared" si="3"/>
        <v>123</v>
      </c>
      <c r="N36" s="21"/>
    </row>
    <row r="37" spans="1:15" x14ac:dyDescent="0.25">
      <c r="A37" s="652" t="s">
        <v>365</v>
      </c>
      <c r="B37" s="653">
        <v>216</v>
      </c>
      <c r="C37" s="653">
        <v>59</v>
      </c>
      <c r="J37" s="652" t="s">
        <v>365</v>
      </c>
      <c r="K37" s="671">
        <f t="shared" si="2"/>
        <v>216</v>
      </c>
      <c r="L37" s="620">
        <f t="shared" si="3"/>
        <v>59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0.97</v>
      </c>
      <c r="C42" s="197"/>
      <c r="D42" s="253"/>
      <c r="E42" s="211"/>
      <c r="F42" s="253"/>
      <c r="G42" s="253"/>
      <c r="J42" s="673" t="s">
        <v>488</v>
      </c>
      <c r="K42" s="674">
        <f>B42</f>
        <v>0.97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0.66</v>
      </c>
      <c r="C43" s="197"/>
      <c r="D43" s="253"/>
      <c r="E43" s="254"/>
      <c r="F43" s="253"/>
      <c r="G43" s="253"/>
      <c r="J43" s="675" t="s">
        <v>489</v>
      </c>
      <c r="K43" s="676">
        <f>B43</f>
        <v>0.66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0.65</v>
      </c>
      <c r="C45" s="197"/>
      <c r="D45" s="255"/>
      <c r="E45" s="256"/>
      <c r="F45" s="253"/>
      <c r="G45" s="253"/>
      <c r="J45" s="678" t="s">
        <v>501</v>
      </c>
      <c r="K45" s="674">
        <f>B45</f>
        <v>0.65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1.1499999999999999</v>
      </c>
      <c r="C46" s="198"/>
      <c r="D46" s="255"/>
      <c r="E46" s="256"/>
      <c r="F46" s="253"/>
      <c r="G46" s="253"/>
      <c r="J46" s="672" t="s">
        <v>502</v>
      </c>
      <c r="K46" s="676">
        <f>B46</f>
        <v>1.1499999999999999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0.82</v>
      </c>
      <c r="C48" s="253"/>
      <c r="D48" s="253"/>
      <c r="E48" s="253"/>
      <c r="F48" s="253"/>
      <c r="G48" s="253"/>
      <c r="J48" s="661" t="s">
        <v>498</v>
      </c>
      <c r="K48" s="679">
        <f>B48</f>
        <v>0.82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49982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225257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346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50600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20516</v>
      </c>
      <c r="D4" s="643">
        <v>3</v>
      </c>
      <c r="E4" s="643">
        <v>6202</v>
      </c>
      <c r="F4" s="643">
        <v>4</v>
      </c>
      <c r="G4" s="643">
        <v>306</v>
      </c>
      <c r="H4" s="643">
        <v>21102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45099</v>
      </c>
      <c r="D5" s="602">
        <v>3</v>
      </c>
      <c r="E5" s="602">
        <v>13629</v>
      </c>
      <c r="F5" s="602">
        <v>4</v>
      </c>
      <c r="G5" s="602">
        <v>368</v>
      </c>
      <c r="H5" s="602">
        <v>30598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49982</v>
      </c>
      <c r="D6" s="617">
        <v>3</v>
      </c>
      <c r="E6" s="617">
        <v>225257</v>
      </c>
      <c r="F6" s="617">
        <v>4</v>
      </c>
      <c r="G6" s="617">
        <v>346</v>
      </c>
      <c r="H6" s="617">
        <v>50600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373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2.2999999999999998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116.3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87.8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5192124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32348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17</v>
      </c>
      <c r="C4" s="600">
        <v>11.2</v>
      </c>
      <c r="D4" s="600">
        <v>90.2</v>
      </c>
      <c r="E4" s="600">
        <v>0.51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16</v>
      </c>
      <c r="C5" s="602">
        <v>10.8</v>
      </c>
      <c r="D5" s="751">
        <v>107.3</v>
      </c>
      <c r="E5" s="751">
        <v>0.5</v>
      </c>
      <c r="G5" s="647" t="s">
        <v>446</v>
      </c>
      <c r="H5" s="648">
        <f>IF(ISBLANK(B4),"",B4)</f>
        <v>17</v>
      </c>
      <c r="I5" s="648">
        <f>IF(ISBLANK(B5),"",B5)</f>
        <v>16</v>
      </c>
      <c r="J5" s="649">
        <f>IF(ISBLANK(B6),"",B6)</f>
        <v>14</v>
      </c>
      <c r="K5" s="569"/>
    </row>
    <row r="6" spans="1:11" x14ac:dyDescent="0.25">
      <c r="A6" s="218">
        <v>2022</v>
      </c>
      <c r="B6" s="601">
        <v>14</v>
      </c>
      <c r="C6" s="602">
        <v>9.9</v>
      </c>
      <c r="D6" s="959">
        <v>116.3</v>
      </c>
      <c r="E6" s="959">
        <v>0.41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11.2</v>
      </c>
      <c r="I9" s="648">
        <f>IF(ISBLANK(C5),"",C5)</f>
        <v>10.8</v>
      </c>
      <c r="J9" s="649">
        <f>IF(ISBLANK(C6),"",C6)</f>
        <v>9.9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385</v>
      </c>
      <c r="C4" s="643">
        <v>2.2000000000000002</v>
      </c>
      <c r="D4" s="643">
        <v>0.9</v>
      </c>
      <c r="E4" s="643">
        <v>0.16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368</v>
      </c>
      <c r="C5" s="602">
        <v>2.1</v>
      </c>
      <c r="D5" s="602">
        <v>0.8</v>
      </c>
      <c r="E5" s="602">
        <v>0.17</v>
      </c>
      <c r="F5" s="602">
        <v>0.6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373</v>
      </c>
      <c r="C6" s="602">
        <v>2.2999999999999998</v>
      </c>
      <c r="D6" s="602">
        <v>0.8</v>
      </c>
      <c r="E6" s="602">
        <v>0.18</v>
      </c>
      <c r="F6" s="602">
        <v>0.5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94.1</v>
      </c>
      <c r="C5" s="602">
        <v>95.5</v>
      </c>
      <c r="D5" s="602">
        <v>4</v>
      </c>
      <c r="E5" s="602">
        <v>2.2999999999999998</v>
      </c>
      <c r="F5" s="253"/>
      <c r="G5" s="253"/>
      <c r="H5" s="253"/>
    </row>
    <row r="6" spans="1:8" x14ac:dyDescent="0.25">
      <c r="A6" s="360">
        <v>2021</v>
      </c>
      <c r="B6" s="602">
        <v>93.2</v>
      </c>
      <c r="C6" s="602">
        <v>90.7</v>
      </c>
      <c r="D6" s="602">
        <v>5</v>
      </c>
      <c r="E6" s="602">
        <v>2.9</v>
      </c>
      <c r="F6" s="253"/>
      <c r="G6" s="253"/>
      <c r="H6" s="253"/>
    </row>
    <row r="7" spans="1:8" x14ac:dyDescent="0.25">
      <c r="A7" s="481">
        <v>2022</v>
      </c>
      <c r="B7" s="1067">
        <v>90</v>
      </c>
      <c r="C7" s="1067">
        <v>87.8</v>
      </c>
      <c r="D7" s="1067">
        <v>1</v>
      </c>
      <c r="E7" s="1067">
        <v>0.6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2.2999999999999998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2.9</v>
      </c>
    </row>
    <row r="17" spans="1:2" x14ac:dyDescent="0.25">
      <c r="A17" s="633">
        <f t="shared" si="0"/>
        <v>2022</v>
      </c>
      <c r="B17" s="627">
        <f t="shared" si="1"/>
        <v>0.6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20179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492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3901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1191208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7422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19849</v>
      </c>
      <c r="C5" s="1034">
        <v>8801</v>
      </c>
      <c r="D5" s="600">
        <v>11048</v>
      </c>
      <c r="G5" s="871" t="s">
        <v>126</v>
      </c>
      <c r="H5" s="637">
        <f>IF(ISBLANK(D7),"",D7)</f>
        <v>10948</v>
      </c>
    </row>
    <row r="6" spans="1:17" x14ac:dyDescent="0.25">
      <c r="A6" s="641">
        <v>2021</v>
      </c>
      <c r="B6" s="1034">
        <v>19217</v>
      </c>
      <c r="C6" s="1034">
        <v>8718</v>
      </c>
      <c r="D6" s="602">
        <v>10499</v>
      </c>
      <c r="G6" s="635" t="s">
        <v>127</v>
      </c>
      <c r="H6" s="623">
        <f>IF(ISBLANK(C7),"",C7)</f>
        <v>9231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20179</v>
      </c>
      <c r="C7" s="1034">
        <v>9231</v>
      </c>
      <c r="D7" s="617">
        <v>10948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10948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9231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269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8.8000000000000007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255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0.6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249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16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11221</v>
      </c>
      <c r="C6" s="55">
        <v>5718</v>
      </c>
      <c r="D6" s="55">
        <v>5503</v>
      </c>
      <c r="E6" s="70">
        <v>13368</v>
      </c>
      <c r="F6" s="55">
        <v>6833</v>
      </c>
      <c r="G6" s="110">
        <v>6535</v>
      </c>
      <c r="H6" s="55">
        <v>7435</v>
      </c>
      <c r="I6" s="55">
        <v>3800</v>
      </c>
      <c r="J6" s="55">
        <v>3635</v>
      </c>
      <c r="K6" s="70">
        <v>30085</v>
      </c>
      <c r="L6" s="55">
        <v>15330</v>
      </c>
      <c r="M6" s="110">
        <v>14755</v>
      </c>
      <c r="N6" s="70">
        <v>29487</v>
      </c>
      <c r="O6" s="55">
        <v>15059</v>
      </c>
      <c r="P6" s="110">
        <v>14428</v>
      </c>
      <c r="Q6" s="70">
        <v>116835</v>
      </c>
      <c r="R6" s="55">
        <v>58489</v>
      </c>
      <c r="S6" s="110">
        <v>58346</v>
      </c>
      <c r="T6" s="70">
        <v>177044</v>
      </c>
      <c r="U6" s="55">
        <v>85509</v>
      </c>
      <c r="V6" s="160">
        <v>91535</v>
      </c>
    </row>
    <row r="7" spans="1:22" x14ac:dyDescent="0.25">
      <c r="A7" s="286">
        <v>2021</v>
      </c>
      <c r="B7" s="167">
        <v>11146</v>
      </c>
      <c r="C7" s="94">
        <v>5694</v>
      </c>
      <c r="D7" s="94">
        <v>5452</v>
      </c>
      <c r="E7" s="167">
        <v>13199</v>
      </c>
      <c r="F7" s="94">
        <v>6762</v>
      </c>
      <c r="G7" s="169">
        <v>6437</v>
      </c>
      <c r="H7" s="94">
        <v>7282</v>
      </c>
      <c r="I7" s="94">
        <v>3674</v>
      </c>
      <c r="J7" s="94">
        <v>3608</v>
      </c>
      <c r="K7" s="167">
        <v>29740</v>
      </c>
      <c r="L7" s="94">
        <v>15174</v>
      </c>
      <c r="M7" s="169">
        <v>14566</v>
      </c>
      <c r="N7" s="167">
        <v>29104</v>
      </c>
      <c r="O7" s="94">
        <v>14840</v>
      </c>
      <c r="P7" s="169">
        <v>14264</v>
      </c>
      <c r="Q7" s="167">
        <v>115344</v>
      </c>
      <c r="R7" s="94">
        <v>57789</v>
      </c>
      <c r="S7" s="169">
        <v>57555</v>
      </c>
      <c r="T7" s="212">
        <v>175397</v>
      </c>
      <c r="U7" s="58">
        <v>84756</v>
      </c>
      <c r="V7" s="160">
        <v>90641</v>
      </c>
    </row>
    <row r="8" spans="1:22" x14ac:dyDescent="0.25">
      <c r="A8" s="219">
        <v>2022</v>
      </c>
      <c r="B8" s="72">
        <v>10953</v>
      </c>
      <c r="C8" s="61">
        <v>5614</v>
      </c>
      <c r="D8" s="61">
        <v>5339</v>
      </c>
      <c r="E8" s="72">
        <v>12244</v>
      </c>
      <c r="F8" s="61">
        <v>6331</v>
      </c>
      <c r="G8" s="111">
        <v>5913</v>
      </c>
      <c r="H8" s="61">
        <v>6464</v>
      </c>
      <c r="I8" s="61">
        <v>3238</v>
      </c>
      <c r="J8" s="61">
        <v>3226</v>
      </c>
      <c r="K8" s="72">
        <v>28033</v>
      </c>
      <c r="L8" s="61">
        <v>14379</v>
      </c>
      <c r="M8" s="111">
        <v>13654</v>
      </c>
      <c r="N8" s="72">
        <v>24171</v>
      </c>
      <c r="O8" s="61">
        <v>12382</v>
      </c>
      <c r="P8" s="111">
        <v>11789</v>
      </c>
      <c r="Q8" s="72">
        <v>101379</v>
      </c>
      <c r="R8" s="61">
        <v>50766</v>
      </c>
      <c r="S8" s="111">
        <v>50613</v>
      </c>
      <c r="T8" s="72">
        <v>160506</v>
      </c>
      <c r="U8" s="61">
        <v>77393</v>
      </c>
      <c r="V8" s="111">
        <v>83113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10953</v>
      </c>
      <c r="C15" s="172">
        <f>E8</f>
        <v>12244</v>
      </c>
      <c r="D15" s="172">
        <f>H8</f>
        <v>6464</v>
      </c>
      <c r="E15" s="172">
        <f>K8</f>
        <v>28033</v>
      </c>
      <c r="F15" s="172">
        <f>N8</f>
        <v>24171</v>
      </c>
      <c r="G15" s="172">
        <f>Q8</f>
        <v>101379</v>
      </c>
      <c r="H15" s="334">
        <f>T8</f>
        <v>160506</v>
      </c>
      <c r="M15" s="172">
        <f>K8</f>
        <v>28033</v>
      </c>
      <c r="N15" s="172">
        <f>H15-E15-O15</f>
        <v>96543</v>
      </c>
      <c r="O15" s="172">
        <f>H15-(B15+C15+G15)</f>
        <v>35930</v>
      </c>
      <c r="P15" s="29"/>
      <c r="Q15" s="100">
        <f>M15/H15*100</f>
        <v>17.465390701905225</v>
      </c>
      <c r="R15" s="100">
        <f>N15/H15*100</f>
        <v>60.149153302680268</v>
      </c>
      <c r="S15" s="100">
        <f>O15/H15*100</f>
        <v>22.385455995414503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17.465390701905225</v>
      </c>
      <c r="R18" s="100">
        <f>N15/H15*100</f>
        <v>60.149153302680268</v>
      </c>
      <c r="S18" s="100">
        <f>O15/H15*100</f>
        <v>22.385455995414503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2.6</v>
      </c>
      <c r="C23" s="361"/>
      <c r="D23" s="361"/>
      <c r="E23" s="167">
        <v>8.1999999999999993</v>
      </c>
      <c r="F23" s="361"/>
      <c r="G23" s="362"/>
      <c r="H23" s="167">
        <v>2.5499999999999998</v>
      </c>
      <c r="I23" s="94">
        <v>2.41</v>
      </c>
      <c r="J23" s="169">
        <v>2.72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7.3</v>
      </c>
      <c r="C24" s="361"/>
      <c r="D24" s="361"/>
      <c r="E24" s="167">
        <v>13.1</v>
      </c>
      <c r="F24" s="361"/>
      <c r="G24" s="362"/>
      <c r="H24" s="167">
        <v>3.32</v>
      </c>
      <c r="I24" s="94">
        <v>1.29</v>
      </c>
      <c r="J24" s="169">
        <v>5.49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2.8</v>
      </c>
      <c r="C25" s="357"/>
      <c r="D25" s="357"/>
      <c r="E25" s="72">
        <v>7.6</v>
      </c>
      <c r="F25" s="357"/>
      <c r="G25" s="461"/>
      <c r="H25" s="72">
        <v>1.38</v>
      </c>
      <c r="I25" s="61">
        <v>0</v>
      </c>
      <c r="J25" s="111">
        <v>2.93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2.72</v>
      </c>
      <c r="C32" s="674">
        <f>IF(ISBLANK(I23),"",I23)</f>
        <v>2.41</v>
      </c>
      <c r="F32" s="700">
        <f>A23</f>
        <v>2020</v>
      </c>
      <c r="G32" s="674">
        <f>IF(ISBLANK(J23),"",J23)</f>
        <v>2.72</v>
      </c>
      <c r="H32" s="674">
        <f>IF(ISBLANK(I23),"",I23)</f>
        <v>2.41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5.49</v>
      </c>
      <c r="C33" s="853">
        <f t="shared" ref="C33:C34" si="2">IF(ISBLANK(I24),"",I24)</f>
        <v>1.29</v>
      </c>
      <c r="F33" s="701">
        <f t="shared" ref="F33:F34" si="3">A24</f>
        <v>2021</v>
      </c>
      <c r="G33" s="853">
        <f t="shared" ref="G33:G34" si="4">IF(ISBLANK(J24),"",J24)</f>
        <v>5.49</v>
      </c>
      <c r="H33" s="853">
        <f t="shared" ref="H33:H34" si="5">IF(ISBLANK(I24),"",I24)</f>
        <v>1.29</v>
      </c>
    </row>
    <row r="34" spans="1:8" x14ac:dyDescent="0.25">
      <c r="A34" s="702">
        <f t="shared" si="0"/>
        <v>2022</v>
      </c>
      <c r="B34" s="676">
        <f t="shared" si="1"/>
        <v>2.93</v>
      </c>
      <c r="C34" s="676">
        <f t="shared" si="2"/>
        <v>0</v>
      </c>
      <c r="F34" s="702">
        <f t="shared" si="3"/>
        <v>2022</v>
      </c>
      <c r="G34" s="676">
        <f t="shared" si="4"/>
        <v>2.93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263</v>
      </c>
      <c r="C4" s="600">
        <v>32</v>
      </c>
      <c r="D4" s="600">
        <v>18</v>
      </c>
      <c r="E4" s="599">
        <v>15</v>
      </c>
      <c r="F4" s="600">
        <v>9.5</v>
      </c>
      <c r="G4" s="600">
        <v>0.6</v>
      </c>
    </row>
    <row r="5" spans="1:10" x14ac:dyDescent="0.25">
      <c r="A5" s="286">
        <v>2022</v>
      </c>
      <c r="B5" s="751">
        <v>246</v>
      </c>
      <c r="C5" s="751">
        <v>26</v>
      </c>
      <c r="D5" s="751">
        <v>18</v>
      </c>
      <c r="E5" s="753">
        <v>15</v>
      </c>
      <c r="F5" s="751">
        <v>9.4</v>
      </c>
      <c r="G5" s="751">
        <v>0.6</v>
      </c>
    </row>
    <row r="6" spans="1:10" x14ac:dyDescent="0.25">
      <c r="A6" s="218">
        <v>2023</v>
      </c>
      <c r="B6" s="752">
        <v>249</v>
      </c>
      <c r="C6" s="752">
        <v>16</v>
      </c>
      <c r="D6" s="752">
        <v>20</v>
      </c>
      <c r="E6" s="754">
        <v>13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263</v>
      </c>
      <c r="C11" s="80">
        <f>IF(ISBLANK(D4),"",D4)</f>
        <v>18</v>
      </c>
      <c r="E11" s="103">
        <f>A4</f>
        <v>2021</v>
      </c>
      <c r="F11" s="80">
        <f>IF(ISBLANK(B4),"",B4)</f>
        <v>263</v>
      </c>
      <c r="G11" s="80">
        <f>IF(ISBLANK(D4),"",D4)</f>
        <v>18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246</v>
      </c>
      <c r="C12" s="80">
        <f>IF(ISBLANK(D5),"",D5)</f>
        <v>18</v>
      </c>
      <c r="E12" s="103">
        <f t="shared" ref="E12:E13" si="1">A5</f>
        <v>2022</v>
      </c>
      <c r="F12" s="80">
        <f t="shared" ref="F12:F13" si="2">IF(ISBLANK(B5),"",B5)</f>
        <v>246</v>
      </c>
      <c r="G12" s="80">
        <f t="shared" ref="G12:G13" si="3">IF(ISBLANK(D5),"",D5)</f>
        <v>18</v>
      </c>
    </row>
    <row r="13" spans="1:10" x14ac:dyDescent="0.25">
      <c r="A13" s="155">
        <f t="shared" si="0"/>
        <v>2023</v>
      </c>
      <c r="B13" s="83">
        <f>IF(ISBLANK(B6),"",B6)</f>
        <v>249</v>
      </c>
      <c r="C13" s="83">
        <f>IF(ISBLANK(D6),"",D6)</f>
        <v>20</v>
      </c>
      <c r="D13" s="253"/>
      <c r="E13" s="155">
        <f t="shared" si="1"/>
        <v>2023</v>
      </c>
      <c r="F13" s="83">
        <f t="shared" si="2"/>
        <v>249</v>
      </c>
      <c r="G13" s="83">
        <f t="shared" si="3"/>
        <v>20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32</v>
      </c>
      <c r="C18" s="80">
        <f>IF(ISBLANK(E4),"",E4)</f>
        <v>15</v>
      </c>
      <c r="E18" s="603">
        <f>A4</f>
        <v>2021</v>
      </c>
      <c r="F18" s="100">
        <f>IF(ISBLANK(C4),"",C4)</f>
        <v>32</v>
      </c>
      <c r="G18" s="100">
        <f>IF(ISBLANK(E4),"",E4)</f>
        <v>15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26</v>
      </c>
      <c r="C19" s="80">
        <f>IF(ISBLANK(E5),"",E5)</f>
        <v>15</v>
      </c>
      <c r="E19" s="103">
        <f t="shared" ref="E19:E20" si="5">A5</f>
        <v>2022</v>
      </c>
      <c r="F19" s="104">
        <f>IF(ISBLANK(C5),"",C5)</f>
        <v>26</v>
      </c>
      <c r="G19" s="104">
        <f t="shared" ref="G19:G20" si="6">IF(ISBLANK(E5),"",E5)</f>
        <v>15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16</v>
      </c>
      <c r="C20" s="83">
        <f>IF(ISBLANK(E6),"",E6)</f>
        <v>13</v>
      </c>
      <c r="E20" s="155">
        <f t="shared" si="5"/>
        <v>2023</v>
      </c>
      <c r="F20" s="83">
        <f>IF(ISBLANK(C6),"",C6)</f>
        <v>16</v>
      </c>
      <c r="G20" s="83">
        <f t="shared" si="6"/>
        <v>13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3761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2456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9.3000000000000007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1234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778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2903</v>
      </c>
    </row>
    <row r="17" spans="2:3" x14ac:dyDescent="0.25">
      <c r="B17" s="253">
        <v>2022</v>
      </c>
      <c r="C17" s="1100">
        <v>2592</v>
      </c>
    </row>
    <row r="18" spans="2:3" x14ac:dyDescent="0.25">
      <c r="B18" s="253">
        <v>2023</v>
      </c>
      <c r="C18" s="1100">
        <v>2456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2903</v>
      </c>
    </row>
    <row r="22" spans="2:3" x14ac:dyDescent="0.25">
      <c r="B22" s="636">
        <f>B17</f>
        <v>2022</v>
      </c>
      <c r="C22" s="636">
        <f t="shared" ref="C22:C23" si="0">IF(ISBLANK(C17),"",C17)</f>
        <v>2592</v>
      </c>
    </row>
    <row r="23" spans="2:3" x14ac:dyDescent="0.25">
      <c r="B23" s="636">
        <f>B18</f>
        <v>2023</v>
      </c>
      <c r="C23" s="636">
        <f t="shared" si="0"/>
        <v>2456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93</v>
      </c>
      <c r="C5" s="55">
        <v>122</v>
      </c>
      <c r="D5" s="55">
        <v>117</v>
      </c>
      <c r="E5" s="269">
        <f>SUM(B5:D5)</f>
        <v>332</v>
      </c>
      <c r="F5" s="71">
        <v>5623</v>
      </c>
      <c r="G5" s="70">
        <v>0.3</v>
      </c>
      <c r="H5" s="55">
        <v>0.1</v>
      </c>
      <c r="I5" s="110">
        <v>0.3</v>
      </c>
      <c r="J5" s="71">
        <v>3.2</v>
      </c>
    </row>
    <row r="6" spans="1:10" x14ac:dyDescent="0.25">
      <c r="A6" s="286">
        <v>2022</v>
      </c>
      <c r="B6" s="757">
        <v>147</v>
      </c>
      <c r="C6" s="758">
        <v>130</v>
      </c>
      <c r="D6" s="758">
        <v>98</v>
      </c>
      <c r="E6" s="270">
        <f>SUM(B6:D6)</f>
        <v>375</v>
      </c>
      <c r="F6" s="214">
        <v>4746</v>
      </c>
      <c r="G6" s="457">
        <v>0.5</v>
      </c>
      <c r="H6" s="458">
        <v>0.1</v>
      </c>
      <c r="I6" s="763">
        <v>0.3</v>
      </c>
      <c r="J6" s="214">
        <v>3</v>
      </c>
    </row>
    <row r="7" spans="1:10" x14ac:dyDescent="0.25">
      <c r="A7" s="218">
        <v>2023</v>
      </c>
      <c r="B7" s="167">
        <v>157</v>
      </c>
      <c r="C7" s="94">
        <v>148</v>
      </c>
      <c r="D7" s="94">
        <v>108</v>
      </c>
      <c r="E7" s="447">
        <f>SUM(B7:D7)</f>
        <v>413</v>
      </c>
      <c r="F7" s="168">
        <v>3761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5623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4746</v>
      </c>
      <c r="C14" s="28"/>
      <c r="D14" s="28"/>
      <c r="F14" s="625" t="s">
        <v>1526</v>
      </c>
      <c r="G14" s="621">
        <f>IF(ISBLANK(B7),"",B7)</f>
        <v>157</v>
      </c>
      <c r="I14" s="625" t="s">
        <v>1529</v>
      </c>
      <c r="J14" s="621">
        <f>IF(ISBLANK(B7),"",B7)</f>
        <v>157</v>
      </c>
    </row>
    <row r="15" spans="1:10" x14ac:dyDescent="0.25">
      <c r="A15" s="624">
        <f t="shared" ref="A15" si="1">A7</f>
        <v>2023</v>
      </c>
      <c r="B15" s="623">
        <f t="shared" si="0"/>
        <v>3761</v>
      </c>
      <c r="C15" s="28"/>
      <c r="D15" s="28"/>
      <c r="F15" s="626" t="s">
        <v>1527</v>
      </c>
      <c r="G15" s="622">
        <f>IF(ISBLANK(C7),"",C7)</f>
        <v>148</v>
      </c>
      <c r="I15" s="626" t="s">
        <v>1538</v>
      </c>
      <c r="J15" s="622">
        <f>IF(ISBLANK(C7),"",C7)</f>
        <v>148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108</v>
      </c>
      <c r="I16" s="627" t="s">
        <v>1539</v>
      </c>
      <c r="J16" s="623">
        <f>IF(ISBLANK(D7),"",D7)</f>
        <v>108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264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605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415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22.3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561</v>
      </c>
      <c r="C6" s="759"/>
      <c r="D6" s="759"/>
      <c r="E6" s="457">
        <v>27.4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308</v>
      </c>
      <c r="C7" s="759"/>
      <c r="D7" s="759"/>
      <c r="E7" s="457">
        <v>15.3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415</v>
      </c>
      <c r="C8" s="760"/>
      <c r="D8" s="760"/>
      <c r="E8" s="601">
        <v>22.3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561</v>
      </c>
      <c r="C16" s="755"/>
      <c r="I16" s="700">
        <f>A6</f>
        <v>2020</v>
      </c>
      <c r="J16" s="674">
        <f>IF(ISBLANK(E6),"",E6)</f>
        <v>27.4</v>
      </c>
      <c r="K16" s="756"/>
    </row>
    <row r="17" spans="1:10" x14ac:dyDescent="0.25">
      <c r="A17" s="701">
        <f>A7</f>
        <v>2021</v>
      </c>
      <c r="B17" s="853">
        <f>IF(ISBLANK(B7),"",B7)</f>
        <v>308</v>
      </c>
      <c r="C17" s="755"/>
      <c r="I17" s="701">
        <f>A7</f>
        <v>2021</v>
      </c>
      <c r="J17" s="853">
        <f>IF(ISBLANK(E7),"",E7)</f>
        <v>15.3</v>
      </c>
    </row>
    <row r="18" spans="1:10" x14ac:dyDescent="0.25">
      <c r="A18" s="702">
        <f>A8</f>
        <v>2022</v>
      </c>
      <c r="B18" s="676">
        <f>IF(ISBLANK(B8),"",B8)</f>
        <v>415</v>
      </c>
      <c r="C18" s="755"/>
      <c r="I18" s="702">
        <f>A8</f>
        <v>2022</v>
      </c>
      <c r="J18" s="676">
        <f>IF(ISBLANK(E8),"",E8)</f>
        <v>22.3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256</v>
      </c>
      <c r="D5" s="449">
        <f>IF(ISBLANK(B5),"",A5)</f>
        <v>2021</v>
      </c>
      <c r="E5" s="618">
        <f>IF(ISBLANK(B5),"",B5)</f>
        <v>256</v>
      </c>
      <c r="K5" s="217">
        <v>2020</v>
      </c>
      <c r="L5" s="655">
        <v>8.6</v>
      </c>
    </row>
    <row r="6" spans="1:12" x14ac:dyDescent="0.25">
      <c r="A6" s="229">
        <v>2022</v>
      </c>
      <c r="B6" s="602">
        <v>260</v>
      </c>
      <c r="D6" s="450">
        <f>IF(ISBLANK(B6),"",A6)</f>
        <v>2022</v>
      </c>
      <c r="E6" s="619">
        <f>IF(ISBLANK(B6),"",B6)</f>
        <v>260</v>
      </c>
      <c r="K6" s="286">
        <v>2021</v>
      </c>
      <c r="L6" s="657">
        <v>8.9</v>
      </c>
    </row>
    <row r="7" spans="1:12" x14ac:dyDescent="0.25">
      <c r="A7" s="123">
        <v>2023</v>
      </c>
      <c r="B7" s="617">
        <v>256</v>
      </c>
      <c r="D7" s="379">
        <f>IF(ISBLANK(B7),"",A7)</f>
        <v>2023</v>
      </c>
      <c r="E7" s="620">
        <f>IF(ISBLANK(B7),"",B7)</f>
        <v>256</v>
      </c>
      <c r="K7" s="219">
        <v>2022</v>
      </c>
      <c r="L7" s="617">
        <v>8.8000000000000007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250</v>
      </c>
      <c r="C4" s="643">
        <v>647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172</v>
      </c>
      <c r="C5" s="602">
        <v>566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264</v>
      </c>
      <c r="C6" s="602">
        <v>605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40</v>
      </c>
      <c r="C5" s="643">
        <v>4409</v>
      </c>
      <c r="D5" s="643">
        <v>496</v>
      </c>
      <c r="E5" s="869">
        <v>11.2</v>
      </c>
      <c r="F5" s="1039">
        <v>10.3</v>
      </c>
      <c r="G5" s="1039">
        <v>12.1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43</v>
      </c>
      <c r="C6" s="657">
        <v>4057</v>
      </c>
      <c r="D6" s="657">
        <v>447</v>
      </c>
      <c r="E6" s="657">
        <v>11</v>
      </c>
      <c r="F6" s="657">
        <v>10.3</v>
      </c>
      <c r="G6" s="657">
        <v>11.6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41</v>
      </c>
      <c r="C7" s="617">
        <v>3901</v>
      </c>
      <c r="D7" s="617">
        <v>492</v>
      </c>
      <c r="E7" s="617">
        <v>12.6</v>
      </c>
      <c r="F7" s="617">
        <v>11.9</v>
      </c>
      <c r="G7" s="617">
        <v>13.2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9.8000000000000007</v>
      </c>
      <c r="C4" s="655">
        <v>1175</v>
      </c>
      <c r="D4" s="655">
        <v>4</v>
      </c>
      <c r="E4" s="655">
        <v>761</v>
      </c>
      <c r="F4" s="655">
        <v>0.4</v>
      </c>
      <c r="G4" s="655">
        <v>281</v>
      </c>
      <c r="H4" s="655">
        <v>47</v>
      </c>
      <c r="I4" s="655">
        <v>237</v>
      </c>
      <c r="J4" s="655">
        <v>0.7</v>
      </c>
      <c r="K4" s="253"/>
      <c r="L4" s="253"/>
      <c r="M4" s="253"/>
    </row>
    <row r="5" spans="1:13" x14ac:dyDescent="0.25">
      <c r="A5" s="486">
        <v>2022</v>
      </c>
      <c r="B5" s="602">
        <v>9.3000000000000007</v>
      </c>
      <c r="C5" s="602">
        <v>1201</v>
      </c>
      <c r="D5" s="602">
        <v>4.3</v>
      </c>
      <c r="E5" s="602">
        <v>756</v>
      </c>
      <c r="F5" s="602">
        <v>0.5</v>
      </c>
      <c r="G5" s="602">
        <v>264</v>
      </c>
      <c r="H5" s="602">
        <v>41</v>
      </c>
      <c r="I5" s="602">
        <v>217</v>
      </c>
      <c r="J5" s="602">
        <v>0.6</v>
      </c>
      <c r="K5" s="253"/>
      <c r="L5" s="253"/>
      <c r="M5" s="253"/>
    </row>
    <row r="6" spans="1:13" x14ac:dyDescent="0.25">
      <c r="A6" s="481">
        <v>2023</v>
      </c>
      <c r="B6" s="617"/>
      <c r="C6" s="617">
        <v>1234</v>
      </c>
      <c r="D6" s="617"/>
      <c r="E6" s="617">
        <v>778</v>
      </c>
      <c r="F6" s="617"/>
      <c r="G6" s="617">
        <v>269</v>
      </c>
      <c r="H6" s="617">
        <v>29</v>
      </c>
      <c r="I6" s="617">
        <v>255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831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1567</v>
      </c>
      <c r="C4" s="1006">
        <v>831</v>
      </c>
      <c r="D4" s="1006">
        <v>736</v>
      </c>
      <c r="E4" s="1005">
        <v>3036</v>
      </c>
      <c r="F4" s="1006">
        <v>1482</v>
      </c>
      <c r="G4" s="1006">
        <v>1554</v>
      </c>
      <c r="H4" s="1007">
        <v>8.9</v>
      </c>
      <c r="I4" s="1007">
        <v>17.100000000000001</v>
      </c>
      <c r="J4" s="1007">
        <v>-8.1999999999999993</v>
      </c>
      <c r="K4" s="70">
        <v>2089</v>
      </c>
      <c r="L4" s="55">
        <v>970</v>
      </c>
      <c r="M4" s="110">
        <v>1119</v>
      </c>
      <c r="N4" s="55">
        <v>2002</v>
      </c>
      <c r="O4" s="55">
        <v>922</v>
      </c>
      <c r="P4" s="110">
        <v>1080</v>
      </c>
    </row>
    <row r="5" spans="1:17" x14ac:dyDescent="0.25">
      <c r="A5" s="286">
        <v>2021</v>
      </c>
      <c r="B5" s="1008">
        <v>1505</v>
      </c>
      <c r="C5" s="1009">
        <v>777</v>
      </c>
      <c r="D5" s="1009">
        <v>728</v>
      </c>
      <c r="E5" s="1008">
        <v>3525</v>
      </c>
      <c r="F5" s="1009">
        <v>1763</v>
      </c>
      <c r="G5" s="1009">
        <v>1762</v>
      </c>
      <c r="H5" s="1010">
        <v>8.6</v>
      </c>
      <c r="I5" s="1010">
        <v>20.100000000000001</v>
      </c>
      <c r="J5" s="1010">
        <v>-11.5</v>
      </c>
      <c r="K5" s="212">
        <v>2613</v>
      </c>
      <c r="L5" s="58">
        <v>1204</v>
      </c>
      <c r="M5" s="160">
        <v>1409</v>
      </c>
      <c r="N5" s="58">
        <v>2507</v>
      </c>
      <c r="O5" s="58">
        <v>1123</v>
      </c>
      <c r="P5" s="160">
        <v>1384</v>
      </c>
    </row>
    <row r="6" spans="1:17" x14ac:dyDescent="0.25">
      <c r="A6" s="219">
        <v>2022</v>
      </c>
      <c r="B6" s="1011">
        <v>1445</v>
      </c>
      <c r="C6" s="1012">
        <v>763</v>
      </c>
      <c r="D6" s="1012">
        <v>682</v>
      </c>
      <c r="E6" s="1011">
        <v>2722</v>
      </c>
      <c r="F6" s="1012">
        <v>1328</v>
      </c>
      <c r="G6" s="1012">
        <v>1394</v>
      </c>
      <c r="H6" s="1013">
        <v>9</v>
      </c>
      <c r="I6" s="1013">
        <v>17</v>
      </c>
      <c r="J6" s="1013">
        <v>-8</v>
      </c>
      <c r="K6" s="1014">
        <v>2845</v>
      </c>
      <c r="L6" s="1015">
        <v>1370</v>
      </c>
      <c r="M6" s="1016">
        <v>1475</v>
      </c>
      <c r="N6" s="1015">
        <v>2710</v>
      </c>
      <c r="O6" s="1015">
        <v>1294</v>
      </c>
      <c r="P6" s="1016">
        <v>1416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736</v>
      </c>
      <c r="C13" s="319">
        <f>IF(ISBLANK(C4),"",C4)</f>
        <v>831</v>
      </c>
      <c r="D13" s="364"/>
      <c r="E13" s="322">
        <f>A4</f>
        <v>2020</v>
      </c>
      <c r="F13" s="319">
        <f>IF(ISBLANK(G4),"",G4)</f>
        <v>1554</v>
      </c>
      <c r="G13" s="319">
        <f>IF(ISBLANK(F4),"",F4)</f>
        <v>1482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728</v>
      </c>
      <c r="C14" s="320">
        <f t="shared" ref="C14:C15" si="2">IF(ISBLANK(C5),"",C5)</f>
        <v>777</v>
      </c>
      <c r="D14" s="364"/>
      <c r="E14" s="323">
        <f t="shared" ref="E14:E15" si="3">A5</f>
        <v>2021</v>
      </c>
      <c r="F14" s="320">
        <f t="shared" ref="F14:F15" si="4">IF(ISBLANK(G5),"",G5)</f>
        <v>1762</v>
      </c>
      <c r="G14" s="320">
        <f t="shared" ref="G14:G15" si="5">IF(ISBLANK(F5),"",F5)</f>
        <v>1763</v>
      </c>
      <c r="H14" s="389"/>
      <c r="I14" s="389"/>
      <c r="J14" s="48"/>
      <c r="K14" s="325" t="s">
        <v>536</v>
      </c>
      <c r="L14" s="328">
        <f>IF(ISBLANK(K4),"",K4)</f>
        <v>2089</v>
      </c>
      <c r="M14" s="328">
        <f>IF(ISBLANK(K5),"",K5)</f>
        <v>2613</v>
      </c>
      <c r="N14" s="328">
        <f>IF(ISBLANK(K6),"",K6)</f>
        <v>2845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682</v>
      </c>
      <c r="C15" s="321">
        <f t="shared" si="2"/>
        <v>763</v>
      </c>
      <c r="E15" s="324">
        <f t="shared" si="3"/>
        <v>2022</v>
      </c>
      <c r="F15" s="321">
        <f t="shared" si="4"/>
        <v>1394</v>
      </c>
      <c r="G15" s="321">
        <f t="shared" si="5"/>
        <v>1328</v>
      </c>
      <c r="H15" s="211"/>
      <c r="I15" s="211"/>
      <c r="J15" s="28"/>
      <c r="K15" s="326" t="s">
        <v>535</v>
      </c>
      <c r="L15" s="329">
        <f>IF(ISBLANK(N4),"",N4)</f>
        <v>2002</v>
      </c>
      <c r="M15" s="329">
        <f>IF(ISBLANK(N5),"",N5)</f>
        <v>2507</v>
      </c>
      <c r="N15" s="329">
        <f>IF(ISBLANK(N6),"",N6)</f>
        <v>2710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2089</v>
      </c>
      <c r="M19" s="328">
        <f>IF(ISBLANK(K5),"",K5)</f>
        <v>2613</v>
      </c>
      <c r="N19" s="328">
        <f>IF(ISBLANK(K6),"",K6)</f>
        <v>2845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2002</v>
      </c>
      <c r="M20" s="329">
        <f>IF(ISBLANK(N5),"",N5)</f>
        <v>2507</v>
      </c>
      <c r="N20" s="329">
        <f>IF(ISBLANK(N6),"",N6)</f>
        <v>2710</v>
      </c>
      <c r="O20" s="364"/>
    </row>
    <row r="21" spans="1:15" x14ac:dyDescent="0.25">
      <c r="A21" s="322">
        <f>A4</f>
        <v>2020</v>
      </c>
      <c r="B21" s="319">
        <f>IF(ISBLANK(D4),"",D4)</f>
        <v>736</v>
      </c>
      <c r="C21" s="319">
        <f>IF(ISBLANK(C4),"",C4)</f>
        <v>831</v>
      </c>
      <c r="E21" s="322">
        <f>A4</f>
        <v>2020</v>
      </c>
      <c r="F21" s="319">
        <f>IF(ISBLANK(G4),"",G4)</f>
        <v>1554</v>
      </c>
      <c r="G21" s="319">
        <f>IF(ISBLANK(F4),"",F4)</f>
        <v>1482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728</v>
      </c>
      <c r="C22" s="320">
        <f t="shared" ref="C22:C23" si="8">IF(ISBLANK(C5),"",C5)</f>
        <v>777</v>
      </c>
      <c r="E22" s="323">
        <f t="shared" ref="E22:E23" si="9">A5</f>
        <v>2021</v>
      </c>
      <c r="F22" s="320">
        <f t="shared" ref="F22:F23" si="10">IF(ISBLANK(G5),"",G5)</f>
        <v>1762</v>
      </c>
      <c r="G22" s="320">
        <f t="shared" ref="G22:G23" si="11">IF(ISBLANK(F5),"",F5)</f>
        <v>1763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682</v>
      </c>
      <c r="C23" s="321">
        <f t="shared" si="8"/>
        <v>763</v>
      </c>
      <c r="E23" s="324">
        <f t="shared" si="9"/>
        <v>2022</v>
      </c>
      <c r="F23" s="321">
        <f t="shared" si="10"/>
        <v>1394</v>
      </c>
      <c r="G23" s="321">
        <f t="shared" si="11"/>
        <v>1328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26</v>
      </c>
      <c r="C5" s="611"/>
      <c r="D5" s="611"/>
      <c r="E5" s="599">
        <v>124</v>
      </c>
      <c r="F5" s="616"/>
      <c r="G5" s="945"/>
      <c r="H5" s="599">
        <v>755</v>
      </c>
      <c r="I5" s="616">
        <v>226</v>
      </c>
      <c r="J5" s="616">
        <v>529</v>
      </c>
      <c r="K5" s="616"/>
      <c r="L5" s="945"/>
    </row>
    <row r="6" spans="1:12" x14ac:dyDescent="0.25">
      <c r="A6" s="286">
        <v>2021</v>
      </c>
      <c r="B6" s="601">
        <v>46</v>
      </c>
      <c r="C6" s="612"/>
      <c r="D6" s="612"/>
      <c r="E6" s="1034">
        <v>152</v>
      </c>
      <c r="F6" s="1028"/>
      <c r="G6" s="980"/>
      <c r="H6" s="1034">
        <v>846</v>
      </c>
      <c r="I6" s="1028">
        <v>264</v>
      </c>
      <c r="J6" s="1028">
        <v>582</v>
      </c>
      <c r="K6" s="1028"/>
      <c r="L6" s="980"/>
    </row>
    <row r="7" spans="1:12" x14ac:dyDescent="0.25">
      <c r="A7" s="218">
        <v>2022</v>
      </c>
      <c r="B7" s="601">
        <v>41</v>
      </c>
      <c r="C7" s="612"/>
      <c r="D7" s="612"/>
      <c r="E7" s="1034">
        <v>136</v>
      </c>
      <c r="F7" s="1028"/>
      <c r="G7" s="980"/>
      <c r="H7" s="1034">
        <v>831</v>
      </c>
      <c r="I7" s="1028">
        <v>257</v>
      </c>
      <c r="J7" s="1028">
        <v>574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257</v>
      </c>
    </row>
    <row r="15" spans="1:12" ht="30" x14ac:dyDescent="0.25">
      <c r="A15" s="833" t="s">
        <v>1543</v>
      </c>
      <c r="B15" s="623">
        <f>IF(ISBLANK(J7),"",J7)</f>
        <v>574</v>
      </c>
    </row>
    <row r="17" spans="1:2" x14ac:dyDescent="0.25">
      <c r="A17" s="625" t="s">
        <v>1540</v>
      </c>
      <c r="B17" s="621">
        <f>IF(ISBLANK(I7),"",I7)</f>
        <v>257</v>
      </c>
    </row>
    <row r="18" spans="1:2" x14ac:dyDescent="0.25">
      <c r="A18" s="627" t="s">
        <v>1541</v>
      </c>
      <c r="B18" s="623">
        <f>IF(ISBLANK(J7),"",J7)</f>
        <v>574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56.8</v>
      </c>
      <c r="C6" s="614">
        <v>31.6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49</v>
      </c>
      <c r="C10" s="614">
        <v>30.1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47.3</v>
      </c>
      <c r="C14" s="73">
        <v>37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471.62700000000001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1027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64348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499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34110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3765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541.78200000000004</v>
      </c>
      <c r="C5" s="611">
        <v>433.67599999999999</v>
      </c>
      <c r="D5" s="751">
        <v>64145</v>
      </c>
      <c r="E5" s="751">
        <v>35</v>
      </c>
      <c r="G5" s="358">
        <v>2014</v>
      </c>
      <c r="H5" s="70">
        <v>3764.97</v>
      </c>
      <c r="I5" s="55">
        <v>66.959999999999994</v>
      </c>
      <c r="J5" s="55">
        <v>3698.01</v>
      </c>
      <c r="K5" s="71">
        <v>2</v>
      </c>
    </row>
    <row r="6" spans="1:12" x14ac:dyDescent="0.25">
      <c r="A6" s="286">
        <v>2021</v>
      </c>
      <c r="B6" s="601">
        <v>471.62700000000001</v>
      </c>
      <c r="C6" s="612">
        <v>411.99700000000001</v>
      </c>
      <c r="D6" s="959">
        <v>60397</v>
      </c>
      <c r="E6" s="959">
        <v>35</v>
      </c>
      <c r="G6" s="480">
        <v>2017</v>
      </c>
      <c r="H6" s="212">
        <v>3765</v>
      </c>
      <c r="I6" s="58">
        <v>66.959999999999994</v>
      </c>
      <c r="J6" s="58">
        <v>3698.04</v>
      </c>
      <c r="K6" s="214">
        <v>2</v>
      </c>
    </row>
    <row r="7" spans="1:12" x14ac:dyDescent="0.25">
      <c r="A7" s="218">
        <v>2022</v>
      </c>
      <c r="B7" s="601">
        <v>471.62700000000001</v>
      </c>
      <c r="C7" s="612">
        <v>411.99700000000001</v>
      </c>
      <c r="D7" s="959">
        <v>61385</v>
      </c>
      <c r="E7" s="959">
        <v>37</v>
      </c>
      <c r="G7" s="482">
        <v>2020</v>
      </c>
      <c r="H7" s="72">
        <v>3765</v>
      </c>
      <c r="I7" s="61">
        <v>66.959999999999994</v>
      </c>
      <c r="J7" s="61">
        <v>3698.04</v>
      </c>
      <c r="K7" s="73">
        <v>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411.99700000000001</v>
      </c>
      <c r="D14" s="631">
        <f>A5</f>
        <v>2020</v>
      </c>
      <c r="E14" s="625">
        <f>IF(ISBLANK(D5),"",D5)</f>
        <v>64145</v>
      </c>
      <c r="F14" s="211"/>
      <c r="G14" s="634" t="s">
        <v>925</v>
      </c>
      <c r="H14" s="621">
        <f>IF(ISBLANK(J7),"",J7)</f>
        <v>3698.04</v>
      </c>
      <c r="I14" s="211"/>
      <c r="J14" s="211"/>
    </row>
    <row r="15" spans="1:12" x14ac:dyDescent="0.25">
      <c r="A15" s="870" t="s">
        <v>16</v>
      </c>
      <c r="B15" s="630">
        <f>IF(ISBLANK(B7),"",B7)</f>
        <v>471.62700000000001</v>
      </c>
      <c r="D15" s="632">
        <f t="shared" ref="D15:D16" si="0">A6</f>
        <v>2021</v>
      </c>
      <c r="E15" s="626">
        <f>IF(ISBLANK(D6),"",D6)</f>
        <v>60397</v>
      </c>
      <c r="F15" s="211"/>
      <c r="G15" s="635" t="s">
        <v>926</v>
      </c>
      <c r="H15" s="623">
        <f>IF(ISBLANK(I7),"",I7)</f>
        <v>66.959999999999994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61385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411.99700000000001</v>
      </c>
      <c r="F19" s="253"/>
      <c r="G19" s="634" t="s">
        <v>529</v>
      </c>
      <c r="H19" s="621">
        <f>IF(ISBLANK(J7),"",J7)</f>
        <v>3698.04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471.62700000000001</v>
      </c>
      <c r="F20" s="253"/>
      <c r="G20" s="635" t="s">
        <v>528</v>
      </c>
      <c r="H20" s="623">
        <f>IF(ISBLANK(I7),"",I7)</f>
        <v>66.959999999999994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3.2</v>
      </c>
      <c r="C5" s="1092">
        <v>63786</v>
      </c>
      <c r="D5" s="1093">
        <v>846</v>
      </c>
      <c r="E5" s="1092">
        <v>34044</v>
      </c>
      <c r="F5" s="1093">
        <v>405</v>
      </c>
    </row>
    <row r="6" spans="1:9" x14ac:dyDescent="0.25">
      <c r="A6" s="218">
        <v>2021</v>
      </c>
      <c r="B6" s="1092">
        <v>3.6</v>
      </c>
      <c r="C6" s="1092">
        <v>63786</v>
      </c>
      <c r="D6" s="1093">
        <v>905</v>
      </c>
      <c r="E6" s="1092">
        <v>34069</v>
      </c>
      <c r="F6" s="1093">
        <v>434</v>
      </c>
    </row>
    <row r="7" spans="1:9" x14ac:dyDescent="0.25">
      <c r="A7" s="219">
        <v>2022</v>
      </c>
      <c r="B7" s="73">
        <v>4.3</v>
      </c>
      <c r="C7" s="73">
        <v>64348</v>
      </c>
      <c r="D7" s="73">
        <v>1027</v>
      </c>
      <c r="E7" s="73">
        <v>34110</v>
      </c>
      <c r="F7" s="73">
        <v>499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176749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70632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106117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432128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174111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258017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54053</v>
      </c>
      <c r="C5" s="458">
        <v>41918</v>
      </c>
      <c r="D5" s="458">
        <v>12135</v>
      </c>
      <c r="E5" s="457">
        <v>133054</v>
      </c>
      <c r="F5" s="458">
        <v>108322</v>
      </c>
      <c r="G5" s="458">
        <v>24732</v>
      </c>
      <c r="H5" s="457">
        <v>2.6</v>
      </c>
      <c r="I5" s="763">
        <v>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77573</v>
      </c>
      <c r="C6" s="458">
        <v>49097</v>
      </c>
      <c r="D6" s="458">
        <v>28476</v>
      </c>
      <c r="E6" s="457">
        <v>198295</v>
      </c>
      <c r="F6" s="458">
        <v>133275</v>
      </c>
      <c r="G6" s="458">
        <v>65020</v>
      </c>
      <c r="H6" s="457">
        <v>2.7</v>
      </c>
      <c r="I6" s="763">
        <v>2.2999999999999998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176749</v>
      </c>
      <c r="C7" s="612">
        <v>70632</v>
      </c>
      <c r="D7" s="612">
        <v>106117</v>
      </c>
      <c r="E7" s="601">
        <v>432128</v>
      </c>
      <c r="F7" s="612">
        <v>174111</v>
      </c>
      <c r="G7" s="612">
        <v>258017</v>
      </c>
      <c r="H7" s="947">
        <v>2.5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54053</v>
      </c>
      <c r="C14" s="674">
        <f t="shared" ref="C14:D14" si="0">IF(ISBLANK(C5),"",C5)</f>
        <v>41918</v>
      </c>
      <c r="D14" s="669">
        <f t="shared" si="0"/>
        <v>12135</v>
      </c>
      <c r="F14" s="884">
        <f>A5</f>
        <v>2020</v>
      </c>
      <c r="G14" s="674">
        <f>IF(ISBLANK(E5),"",E5)</f>
        <v>133054</v>
      </c>
      <c r="H14" s="674">
        <f t="shared" ref="H14:I16" si="1">IF(ISBLANK(F5),"",F5)</f>
        <v>108322</v>
      </c>
      <c r="I14" s="669">
        <f t="shared" si="1"/>
        <v>24732</v>
      </c>
      <c r="J14" s="756"/>
      <c r="K14" s="884">
        <f>A5</f>
        <v>2020</v>
      </c>
      <c r="L14" s="674">
        <f>IF(ISBLANK(H5),"",H5)</f>
        <v>2.6</v>
      </c>
      <c r="M14" s="669">
        <f>IF(ISBLANK(I5),"",I5)</f>
        <v>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77573</v>
      </c>
      <c r="C15" s="879">
        <f t="shared" si="3"/>
        <v>49097</v>
      </c>
      <c r="D15" s="886">
        <f t="shared" si="3"/>
        <v>28476</v>
      </c>
      <c r="F15" s="890">
        <f t="shared" ref="F15:F16" si="4">A6</f>
        <v>2021</v>
      </c>
      <c r="G15" s="853">
        <f t="shared" ref="G15:G16" si="5">IF(ISBLANK(E6),"",E6)</f>
        <v>198295</v>
      </c>
      <c r="H15" s="853">
        <f t="shared" si="1"/>
        <v>133275</v>
      </c>
      <c r="I15" s="670">
        <f t="shared" si="1"/>
        <v>65020</v>
      </c>
      <c r="J15" s="211"/>
      <c r="K15" s="890">
        <f t="shared" ref="K15:K16" si="6">A6</f>
        <v>2021</v>
      </c>
      <c r="L15" s="853">
        <f t="shared" ref="L15:M16" si="7">IF(ISBLANK(H6),"",H6)</f>
        <v>2.7</v>
      </c>
      <c r="M15" s="670">
        <f t="shared" si="7"/>
        <v>2.2999999999999998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176749</v>
      </c>
      <c r="C16" s="888">
        <f t="shared" si="3"/>
        <v>70632</v>
      </c>
      <c r="D16" s="889">
        <f t="shared" si="3"/>
        <v>106117</v>
      </c>
      <c r="F16" s="891">
        <f t="shared" si="4"/>
        <v>2022</v>
      </c>
      <c r="G16" s="676">
        <f t="shared" si="5"/>
        <v>432128</v>
      </c>
      <c r="H16" s="676">
        <f t="shared" si="1"/>
        <v>174111</v>
      </c>
      <c r="I16" s="671">
        <f t="shared" si="1"/>
        <v>258017</v>
      </c>
      <c r="J16" s="211"/>
      <c r="K16" s="891">
        <f t="shared" si="6"/>
        <v>2022</v>
      </c>
      <c r="L16" s="676">
        <f t="shared" si="7"/>
        <v>2.5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54053</v>
      </c>
      <c r="C22" s="674">
        <f t="shared" ref="C22:D22" si="8">IF(ISBLANK(C5),"",C5)</f>
        <v>41918</v>
      </c>
      <c r="D22" s="669">
        <f t="shared" si="8"/>
        <v>12135</v>
      </c>
      <c r="F22" s="884">
        <f>A5</f>
        <v>2020</v>
      </c>
      <c r="G22" s="674">
        <f>IF(ISBLANK(E5),"",E5)</f>
        <v>133054</v>
      </c>
      <c r="H22" s="674">
        <f t="shared" ref="H22:I24" si="9">IF(ISBLANK(F5),"",F5)</f>
        <v>108322</v>
      </c>
      <c r="I22" s="669">
        <f t="shared" si="9"/>
        <v>24732</v>
      </c>
      <c r="J22" s="756"/>
      <c r="K22" s="884">
        <f>A5</f>
        <v>2020</v>
      </c>
      <c r="L22" s="674">
        <f>IF(ISBLANK(H5),"",H5)</f>
        <v>2.6</v>
      </c>
      <c r="M22" s="669">
        <f>IF(ISBLANK(I5),"",I5)</f>
        <v>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77573</v>
      </c>
      <c r="C23" s="853">
        <f t="shared" si="11"/>
        <v>49097</v>
      </c>
      <c r="D23" s="670">
        <f t="shared" si="11"/>
        <v>28476</v>
      </c>
      <c r="F23" s="890">
        <f t="shared" ref="F23:F24" si="12">A6</f>
        <v>2021</v>
      </c>
      <c r="G23" s="853">
        <f t="shared" ref="G23:G24" si="13">IF(ISBLANK(E6),"",E6)</f>
        <v>198295</v>
      </c>
      <c r="H23" s="853">
        <f t="shared" si="9"/>
        <v>133275</v>
      </c>
      <c r="I23" s="670">
        <f t="shared" si="9"/>
        <v>65020</v>
      </c>
      <c r="J23" s="211"/>
      <c r="K23" s="890">
        <f t="shared" ref="K23:K24" si="14">A6</f>
        <v>2021</v>
      </c>
      <c r="L23" s="853">
        <f t="shared" ref="L23:M24" si="15">IF(ISBLANK(H6),"",H6)</f>
        <v>2.7</v>
      </c>
      <c r="M23" s="670">
        <f t="shared" si="15"/>
        <v>2.2999999999999998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176749</v>
      </c>
      <c r="C24" s="676">
        <f t="shared" si="11"/>
        <v>70632</v>
      </c>
      <c r="D24" s="671">
        <f t="shared" si="11"/>
        <v>106117</v>
      </c>
      <c r="F24" s="891">
        <f t="shared" si="12"/>
        <v>2022</v>
      </c>
      <c r="G24" s="676">
        <f t="shared" si="13"/>
        <v>432128</v>
      </c>
      <c r="H24" s="676">
        <f t="shared" si="9"/>
        <v>174111</v>
      </c>
      <c r="I24" s="671">
        <f t="shared" si="9"/>
        <v>258017</v>
      </c>
      <c r="J24" s="211"/>
      <c r="K24" s="891">
        <f t="shared" si="14"/>
        <v>2022</v>
      </c>
      <c r="L24" s="676">
        <f t="shared" si="15"/>
        <v>2.5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633</v>
      </c>
      <c r="C3" s="71">
        <v>427</v>
      </c>
      <c r="D3" s="71">
        <v>12.9</v>
      </c>
      <c r="F3" s="105" t="s">
        <v>537</v>
      </c>
      <c r="G3" s="97">
        <f>IF(ISBLANK(B3),"",B3)</f>
        <v>633</v>
      </c>
      <c r="H3" s="97">
        <f>IF(ISBLANK(B4),"",B4)</f>
        <v>863</v>
      </c>
      <c r="I3" s="97">
        <f>IF(ISBLANK(B5),"",B5)</f>
        <v>829</v>
      </c>
      <c r="J3" s="365"/>
    </row>
    <row r="4" spans="1:12" x14ac:dyDescent="0.25">
      <c r="A4" s="286">
        <v>2021</v>
      </c>
      <c r="B4" s="214">
        <v>863</v>
      </c>
      <c r="C4" s="214">
        <v>421</v>
      </c>
      <c r="D4" s="214">
        <v>13</v>
      </c>
      <c r="F4" s="130" t="s">
        <v>538</v>
      </c>
      <c r="G4" s="98">
        <f>IF(ISBLANK(C3),"",C3)</f>
        <v>427</v>
      </c>
      <c r="H4" s="98">
        <f>IF(ISBLANK(C4),"",C4)</f>
        <v>421</v>
      </c>
      <c r="I4" s="98">
        <f>IF(ISBLANK(C5),"",C5)</f>
        <v>381</v>
      </c>
      <c r="J4" s="365"/>
    </row>
    <row r="5" spans="1:12" x14ac:dyDescent="0.25">
      <c r="A5" s="218">
        <v>2022</v>
      </c>
      <c r="B5" s="168">
        <v>829</v>
      </c>
      <c r="C5" s="168">
        <v>381</v>
      </c>
      <c r="D5" s="168">
        <v>12.6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633</v>
      </c>
      <c r="H8" s="97">
        <f>IF(ISBLANK(B4),"",B4)</f>
        <v>863</v>
      </c>
      <c r="I8" s="97">
        <f>IF(ISBLANK(B5),"",B5)</f>
        <v>829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427</v>
      </c>
      <c r="H9" s="98">
        <f>IF(ISBLANK(C4),"",C4)</f>
        <v>421</v>
      </c>
      <c r="I9" s="98">
        <f>IF(ISBLANK(C5),"",C5)</f>
        <v>381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12.9</v>
      </c>
      <c r="H13" s="132">
        <f>IF(ISBLANK(D4),"",D4)</f>
        <v>13</v>
      </c>
      <c r="I13" s="132">
        <f>IF(ISBLANK(D5),"",D5)</f>
        <v>12.6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3824</v>
      </c>
      <c r="C4" s="110">
        <v>4037</v>
      </c>
      <c r="E4" s="29" t="s">
        <v>540</v>
      </c>
      <c r="F4" s="163">
        <f>B4/($B$22+$C$22)*100</f>
        <v>2.3824654530048721</v>
      </c>
      <c r="G4" s="163">
        <f>C4/($B$22+$C$22)*100</f>
        <v>2.515170772432183</v>
      </c>
      <c r="J4" s="29" t="s">
        <v>540</v>
      </c>
      <c r="K4" s="163">
        <f>G4</f>
        <v>2.515170772432183</v>
      </c>
    </row>
    <row r="5" spans="1:11" x14ac:dyDescent="0.25">
      <c r="A5" s="202" t="s">
        <v>541</v>
      </c>
      <c r="B5" s="212">
        <v>3762</v>
      </c>
      <c r="C5" s="160">
        <v>3956</v>
      </c>
      <c r="E5" s="29" t="s">
        <v>541</v>
      </c>
      <c r="F5" s="163">
        <f t="shared" ref="F5:G21" si="0">B5/($B$22+$C$22)*100</f>
        <v>2.3438376135471573</v>
      </c>
      <c r="G5" s="163">
        <f t="shared" si="0"/>
        <v>2.4647053692696845</v>
      </c>
      <c r="J5" s="29" t="s">
        <v>541</v>
      </c>
      <c r="K5" s="163">
        <f t="shared" ref="K5:K21" si="1">G5</f>
        <v>2.4647053692696845</v>
      </c>
    </row>
    <row r="6" spans="1:11" x14ac:dyDescent="0.25">
      <c r="A6" s="202" t="s">
        <v>542</v>
      </c>
      <c r="B6" s="212">
        <v>3666</v>
      </c>
      <c r="C6" s="160">
        <v>3952</v>
      </c>
      <c r="E6" s="29" t="s">
        <v>542</v>
      </c>
      <c r="F6" s="163">
        <f t="shared" si="0"/>
        <v>2.2840267653545663</v>
      </c>
      <c r="G6" s="163">
        <f t="shared" si="0"/>
        <v>2.4622132505949934</v>
      </c>
      <c r="J6" s="29" t="s">
        <v>542</v>
      </c>
      <c r="K6" s="163">
        <f t="shared" si="1"/>
        <v>2.4622132505949934</v>
      </c>
    </row>
    <row r="7" spans="1:11" x14ac:dyDescent="0.25">
      <c r="A7" s="202" t="s">
        <v>543</v>
      </c>
      <c r="B7" s="212">
        <v>4017</v>
      </c>
      <c r="C7" s="160">
        <v>4074</v>
      </c>
      <c r="E7" s="29" t="s">
        <v>543</v>
      </c>
      <c r="F7" s="163">
        <f t="shared" si="0"/>
        <v>2.5027101790587269</v>
      </c>
      <c r="G7" s="163">
        <f t="shared" si="0"/>
        <v>2.5382228701730778</v>
      </c>
      <c r="J7" s="29" t="s">
        <v>543</v>
      </c>
      <c r="K7" s="163">
        <f t="shared" si="1"/>
        <v>2.5382228701730778</v>
      </c>
    </row>
    <row r="8" spans="1:11" x14ac:dyDescent="0.25">
      <c r="A8" s="202" t="s">
        <v>544</v>
      </c>
      <c r="B8" s="212">
        <v>3710</v>
      </c>
      <c r="C8" s="160">
        <v>4034</v>
      </c>
      <c r="E8" s="29" t="s">
        <v>544</v>
      </c>
      <c r="F8" s="163">
        <f t="shared" si="0"/>
        <v>2.3114400707761704</v>
      </c>
      <c r="G8" s="163">
        <f t="shared" si="0"/>
        <v>2.5133016834261648</v>
      </c>
      <c r="J8" s="29" t="s">
        <v>544</v>
      </c>
      <c r="K8" s="163">
        <f t="shared" si="1"/>
        <v>2.5133016834261648</v>
      </c>
    </row>
    <row r="9" spans="1:11" x14ac:dyDescent="0.25">
      <c r="A9" s="202" t="s">
        <v>545</v>
      </c>
      <c r="B9" s="212">
        <v>4062</v>
      </c>
      <c r="C9" s="160">
        <v>4274</v>
      </c>
      <c r="E9" s="29" t="s">
        <v>545</v>
      </c>
      <c r="F9" s="163">
        <f t="shared" si="0"/>
        <v>2.5307465141490035</v>
      </c>
      <c r="G9" s="163">
        <f t="shared" si="0"/>
        <v>2.662828803907642</v>
      </c>
      <c r="J9" s="29" t="s">
        <v>545</v>
      </c>
      <c r="K9" s="163">
        <f t="shared" si="1"/>
        <v>2.662828803907642</v>
      </c>
    </row>
    <row r="10" spans="1:11" x14ac:dyDescent="0.25">
      <c r="A10" s="202" t="s">
        <v>546</v>
      </c>
      <c r="B10" s="212">
        <v>4500</v>
      </c>
      <c r="C10" s="160">
        <v>4659</v>
      </c>
      <c r="E10" s="29" t="s">
        <v>546</v>
      </c>
      <c r="F10" s="163">
        <f t="shared" si="0"/>
        <v>2.8036335090277</v>
      </c>
      <c r="G10" s="163">
        <f t="shared" si="0"/>
        <v>2.9026952263466783</v>
      </c>
      <c r="J10" s="29" t="s">
        <v>546</v>
      </c>
      <c r="K10" s="163">
        <f t="shared" si="1"/>
        <v>2.9026952263466783</v>
      </c>
    </row>
    <row r="11" spans="1:11" x14ac:dyDescent="0.25">
      <c r="A11" s="202" t="s">
        <v>547</v>
      </c>
      <c r="B11" s="212">
        <v>5341</v>
      </c>
      <c r="C11" s="160">
        <v>5463</v>
      </c>
      <c r="E11" s="29" t="s">
        <v>547</v>
      </c>
      <c r="F11" s="163">
        <f t="shared" si="0"/>
        <v>3.3276014603815436</v>
      </c>
      <c r="G11" s="163">
        <f t="shared" si="0"/>
        <v>3.403611079959628</v>
      </c>
      <c r="J11" s="29" t="s">
        <v>547</v>
      </c>
      <c r="K11" s="163">
        <f t="shared" si="1"/>
        <v>3.403611079959628</v>
      </c>
    </row>
    <row r="12" spans="1:11" x14ac:dyDescent="0.25">
      <c r="A12" s="202" t="s">
        <v>548</v>
      </c>
      <c r="B12" s="212">
        <v>5669</v>
      </c>
      <c r="C12" s="160">
        <v>5946</v>
      </c>
      <c r="E12" s="29" t="s">
        <v>548</v>
      </c>
      <c r="F12" s="163">
        <f t="shared" si="0"/>
        <v>3.5319551917062291</v>
      </c>
      <c r="G12" s="163">
        <f t="shared" si="0"/>
        <v>3.7045344099286011</v>
      </c>
      <c r="J12" s="29" t="s">
        <v>548</v>
      </c>
      <c r="K12" s="163">
        <f t="shared" si="1"/>
        <v>3.7045344099286011</v>
      </c>
    </row>
    <row r="13" spans="1:11" x14ac:dyDescent="0.25">
      <c r="A13" s="202" t="s">
        <v>549</v>
      </c>
      <c r="B13" s="212">
        <v>5512</v>
      </c>
      <c r="C13" s="160">
        <v>5844</v>
      </c>
      <c r="E13" s="29" t="s">
        <v>549</v>
      </c>
      <c r="F13" s="163">
        <f t="shared" si="0"/>
        <v>3.4341395337245957</v>
      </c>
      <c r="G13" s="163">
        <f t="shared" si="0"/>
        <v>3.6409853837239727</v>
      </c>
      <c r="J13" s="29" t="s">
        <v>549</v>
      </c>
      <c r="K13" s="163">
        <f t="shared" si="1"/>
        <v>3.6409853837239727</v>
      </c>
    </row>
    <row r="14" spans="1:11" x14ac:dyDescent="0.25">
      <c r="A14" s="202" t="s">
        <v>550</v>
      </c>
      <c r="B14" s="212">
        <v>5300</v>
      </c>
      <c r="C14" s="160">
        <v>5254</v>
      </c>
      <c r="E14" s="29" t="s">
        <v>550</v>
      </c>
      <c r="F14" s="163">
        <f t="shared" si="0"/>
        <v>3.3020572439659577</v>
      </c>
      <c r="G14" s="163">
        <f t="shared" si="0"/>
        <v>3.2733978792070082</v>
      </c>
      <c r="J14" s="29" t="s">
        <v>550</v>
      </c>
      <c r="K14" s="163">
        <f t="shared" si="1"/>
        <v>3.2733978792070082</v>
      </c>
    </row>
    <row r="15" spans="1:11" x14ac:dyDescent="0.25">
      <c r="A15" s="202" t="s">
        <v>551</v>
      </c>
      <c r="B15" s="212">
        <v>6044</v>
      </c>
      <c r="C15" s="160">
        <v>5512</v>
      </c>
      <c r="E15" s="29" t="s">
        <v>551</v>
      </c>
      <c r="F15" s="163">
        <f t="shared" si="0"/>
        <v>3.7655913174585374</v>
      </c>
      <c r="G15" s="163">
        <f t="shared" si="0"/>
        <v>3.4341395337245957</v>
      </c>
      <c r="J15" s="29" t="s">
        <v>551</v>
      </c>
      <c r="K15" s="163">
        <f t="shared" si="1"/>
        <v>3.4341395337245957</v>
      </c>
    </row>
    <row r="16" spans="1:11" x14ac:dyDescent="0.25">
      <c r="A16" s="202" t="s">
        <v>552</v>
      </c>
      <c r="B16" s="212">
        <v>6458</v>
      </c>
      <c r="C16" s="160">
        <v>5706</v>
      </c>
      <c r="E16" s="29" t="s">
        <v>552</v>
      </c>
      <c r="F16" s="163">
        <f t="shared" si="0"/>
        <v>4.0235256002890862</v>
      </c>
      <c r="G16" s="163">
        <f t="shared" si="0"/>
        <v>3.5550072894471234</v>
      </c>
      <c r="J16" s="29" t="s">
        <v>552</v>
      </c>
      <c r="K16" s="163">
        <f t="shared" si="1"/>
        <v>3.5550072894471234</v>
      </c>
    </row>
    <row r="17" spans="1:11" x14ac:dyDescent="0.25">
      <c r="A17" s="202" t="s">
        <v>553</v>
      </c>
      <c r="B17" s="212">
        <v>6879</v>
      </c>
      <c r="C17" s="160">
        <v>5572</v>
      </c>
      <c r="E17" s="29" t="s">
        <v>553</v>
      </c>
      <c r="F17" s="163">
        <f t="shared" si="0"/>
        <v>4.2858210908003436</v>
      </c>
      <c r="G17" s="163">
        <f t="shared" si="0"/>
        <v>3.4715213138449657</v>
      </c>
      <c r="J17" s="29" t="s">
        <v>553</v>
      </c>
      <c r="K17" s="163">
        <f t="shared" si="1"/>
        <v>3.4715213138449657</v>
      </c>
    </row>
    <row r="18" spans="1:11" x14ac:dyDescent="0.25">
      <c r="A18" s="202" t="s">
        <v>554</v>
      </c>
      <c r="B18" s="212">
        <v>5772</v>
      </c>
      <c r="C18" s="160">
        <v>4378</v>
      </c>
      <c r="E18" s="29" t="s">
        <v>554</v>
      </c>
      <c r="F18" s="163">
        <f t="shared" si="0"/>
        <v>3.5961272475795294</v>
      </c>
      <c r="G18" s="163">
        <f t="shared" si="0"/>
        <v>2.7276238894496156</v>
      </c>
      <c r="J18" s="29" t="s">
        <v>554</v>
      </c>
      <c r="K18" s="163">
        <f t="shared" si="1"/>
        <v>2.7276238894496156</v>
      </c>
    </row>
    <row r="19" spans="1:11" x14ac:dyDescent="0.25">
      <c r="A19" s="202" t="s">
        <v>555</v>
      </c>
      <c r="B19" s="212">
        <v>3923</v>
      </c>
      <c r="C19" s="160">
        <v>2476</v>
      </c>
      <c r="E19" s="29" t="s">
        <v>555</v>
      </c>
      <c r="F19" s="163">
        <f t="shared" si="0"/>
        <v>2.4441453902034813</v>
      </c>
      <c r="G19" s="163">
        <f t="shared" si="0"/>
        <v>1.5426214596339078</v>
      </c>
      <c r="J19" s="29" t="s">
        <v>555</v>
      </c>
      <c r="K19" s="163">
        <f t="shared" si="1"/>
        <v>1.5426214596339078</v>
      </c>
    </row>
    <row r="20" spans="1:11" x14ac:dyDescent="0.25">
      <c r="A20" s="202" t="s">
        <v>556</v>
      </c>
      <c r="B20" s="212">
        <v>2753</v>
      </c>
      <c r="C20" s="160">
        <v>1478</v>
      </c>
      <c r="E20" s="29" t="s">
        <v>556</v>
      </c>
      <c r="F20" s="163">
        <f t="shared" si="0"/>
        <v>1.7152006778562794</v>
      </c>
      <c r="G20" s="163">
        <f t="shared" si="0"/>
        <v>0.92083785029843124</v>
      </c>
      <c r="J20" s="29" t="s">
        <v>556</v>
      </c>
      <c r="K20" s="163">
        <f t="shared" si="1"/>
        <v>0.92083785029843124</v>
      </c>
    </row>
    <row r="21" spans="1:11" x14ac:dyDescent="0.25">
      <c r="A21" s="203" t="s">
        <v>557</v>
      </c>
      <c r="B21" s="72">
        <v>1921</v>
      </c>
      <c r="C21" s="111">
        <v>778</v>
      </c>
      <c r="E21" s="31" t="s">
        <v>557</v>
      </c>
      <c r="F21" s="163">
        <f t="shared" si="0"/>
        <v>1.1968399935204914</v>
      </c>
      <c r="G21" s="163">
        <f t="shared" si="0"/>
        <v>0.48471708222745569</v>
      </c>
      <c r="J21" s="31" t="s">
        <v>557</v>
      </c>
      <c r="K21" s="210">
        <f t="shared" si="1"/>
        <v>0.48471708222745569</v>
      </c>
    </row>
    <row r="22" spans="1:11" x14ac:dyDescent="0.25">
      <c r="A22" s="309" t="s">
        <v>16</v>
      </c>
      <c r="B22" s="121">
        <f>SUM(B4:B21)</f>
        <v>83113</v>
      </c>
      <c r="C22" s="124">
        <f>SUM(C4:C21)</f>
        <v>77393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11943</v>
      </c>
      <c r="C3" s="110">
        <v>6682</v>
      </c>
      <c r="E3" s="297" t="s">
        <v>709</v>
      </c>
      <c r="F3" s="71">
        <v>55.2</v>
      </c>
      <c r="G3" s="71">
        <v>56.54</v>
      </c>
      <c r="K3" s="122" t="s">
        <v>16</v>
      </c>
      <c r="L3" s="71">
        <v>2.6</v>
      </c>
      <c r="M3" s="71">
        <v>2.33</v>
      </c>
    </row>
    <row r="4" spans="1:16" x14ac:dyDescent="0.25">
      <c r="A4" s="202" t="s">
        <v>704</v>
      </c>
      <c r="B4" s="212">
        <v>12875</v>
      </c>
      <c r="C4" s="160">
        <v>7029</v>
      </c>
      <c r="E4" s="298" t="s">
        <v>710</v>
      </c>
      <c r="F4" s="214">
        <v>36.82</v>
      </c>
      <c r="G4" s="214">
        <v>33.770000000000003</v>
      </c>
      <c r="K4" s="215" t="s">
        <v>212</v>
      </c>
      <c r="L4" s="214">
        <v>2.59</v>
      </c>
      <c r="M4" s="214">
        <v>2.31</v>
      </c>
      <c r="N4" s="211"/>
    </row>
    <row r="5" spans="1:16" x14ac:dyDescent="0.25">
      <c r="A5" s="202" t="s">
        <v>705</v>
      </c>
      <c r="B5" s="212">
        <v>9500</v>
      </c>
      <c r="C5" s="160">
        <v>4884</v>
      </c>
      <c r="E5" s="298" t="s">
        <v>711</v>
      </c>
      <c r="F5" s="214">
        <v>6.21</v>
      </c>
      <c r="G5" s="214">
        <v>7.34</v>
      </c>
      <c r="K5" s="123" t="s">
        <v>213</v>
      </c>
      <c r="L5" s="73">
        <v>2.62</v>
      </c>
      <c r="M5" s="73">
        <v>2.37</v>
      </c>
      <c r="N5" s="211"/>
    </row>
    <row r="6" spans="1:16" x14ac:dyDescent="0.25">
      <c r="A6" s="202" t="s">
        <v>706</v>
      </c>
      <c r="B6" s="212">
        <v>7986</v>
      </c>
      <c r="C6" s="160">
        <v>4262</v>
      </c>
      <c r="E6" s="298" t="s">
        <v>712</v>
      </c>
      <c r="F6" s="214">
        <v>1.1299999999999999</v>
      </c>
      <c r="G6" s="214">
        <v>1.53</v>
      </c>
      <c r="K6" s="226"/>
      <c r="L6" s="164"/>
      <c r="M6" s="211"/>
    </row>
    <row r="7" spans="1:16" x14ac:dyDescent="0.25">
      <c r="A7" s="202" t="s">
        <v>707</v>
      </c>
      <c r="B7" s="212">
        <v>2484</v>
      </c>
      <c r="C7" s="160">
        <v>1593</v>
      </c>
      <c r="E7" s="299" t="s">
        <v>713</v>
      </c>
      <c r="F7" s="73">
        <v>0.63</v>
      </c>
      <c r="G7" s="73">
        <v>0.82</v>
      </c>
      <c r="K7" s="227"/>
      <c r="L7" s="211"/>
      <c r="M7" s="211"/>
    </row>
    <row r="8" spans="1:16" x14ac:dyDescent="0.25">
      <c r="A8" s="203" t="s">
        <v>708</v>
      </c>
      <c r="B8" s="72">
        <v>1272</v>
      </c>
      <c r="C8" s="111">
        <v>906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26.352737024767315</v>
      </c>
      <c r="C13" s="301">
        <f>B3/SUM(B3:B8)*100</f>
        <v>25.929222752930958</v>
      </c>
      <c r="E13" s="217" t="s">
        <v>836</v>
      </c>
      <c r="F13" s="289">
        <f>IF(ISBLANK(F3),"",F3)</f>
        <v>55.2</v>
      </c>
      <c r="G13" s="289">
        <f>IF(ISBLANK(G3),"",G3)</f>
        <v>56.54</v>
      </c>
    </row>
    <row r="14" spans="1:16" x14ac:dyDescent="0.25">
      <c r="A14" s="220" t="s">
        <v>825</v>
      </c>
      <c r="B14" s="305">
        <f>C4/SUM(C3:C8)*100</f>
        <v>27.721249408424043</v>
      </c>
      <c r="C14" s="302">
        <f>B4/SUM(B3:B8)*100</f>
        <v>27.952670429874075</v>
      </c>
      <c r="E14" s="286" t="s">
        <v>837</v>
      </c>
      <c r="F14" s="290">
        <f t="shared" ref="F14:G17" si="0">IF(ISBLANK(F4),"",F4)</f>
        <v>36.82</v>
      </c>
      <c r="G14" s="290">
        <f t="shared" si="0"/>
        <v>33.770000000000003</v>
      </c>
    </row>
    <row r="15" spans="1:16" x14ac:dyDescent="0.25">
      <c r="A15" s="220" t="s">
        <v>826</v>
      </c>
      <c r="B15" s="305">
        <f>C5/SUM(C3:C8)*100</f>
        <v>19.26171320397539</v>
      </c>
      <c r="C15" s="302">
        <f>B5/SUM(B3:B8)*100</f>
        <v>20.625271385149805</v>
      </c>
      <c r="E15" s="286" t="s">
        <v>838</v>
      </c>
      <c r="F15" s="290">
        <f t="shared" si="0"/>
        <v>6.21</v>
      </c>
      <c r="G15" s="290">
        <f t="shared" si="0"/>
        <v>7.34</v>
      </c>
    </row>
    <row r="16" spans="1:16" x14ac:dyDescent="0.25">
      <c r="A16" s="220" t="s">
        <v>827</v>
      </c>
      <c r="B16" s="305">
        <f>C6/SUM(C3:C8)*100</f>
        <v>16.808644896671399</v>
      </c>
      <c r="C16" s="302">
        <f>B6/SUM(B3:B8)*100</f>
        <v>17.338254450716455</v>
      </c>
      <c r="E16" s="286" t="s">
        <v>839</v>
      </c>
      <c r="F16" s="290">
        <f t="shared" si="0"/>
        <v>1.1299999999999999</v>
      </c>
      <c r="G16" s="290">
        <f t="shared" si="0"/>
        <v>1.53</v>
      </c>
    </row>
    <row r="17" spans="1:18" x14ac:dyDescent="0.25">
      <c r="A17" s="220" t="s">
        <v>828</v>
      </c>
      <c r="B17" s="305">
        <f>C7/SUM(C3:C8)*100</f>
        <v>6.2825366777094178</v>
      </c>
      <c r="C17" s="302">
        <f>B7/SUM(B3:B8)*100</f>
        <v>5.3929656969170647</v>
      </c>
      <c r="E17" s="219" t="s">
        <v>840</v>
      </c>
      <c r="F17" s="291">
        <f t="shared" si="0"/>
        <v>0.63</v>
      </c>
      <c r="G17" s="291">
        <f t="shared" si="0"/>
        <v>0.82</v>
      </c>
    </row>
    <row r="18" spans="1:18" x14ac:dyDescent="0.25">
      <c r="A18" s="221" t="s">
        <v>829</v>
      </c>
      <c r="B18" s="306">
        <f>C8/SUM(C3:C8)*100</f>
        <v>3.5731187884524376</v>
      </c>
      <c r="C18" s="303">
        <f>B8/SUM(B3:B8)*100</f>
        <v>2.7616152844116368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26.352737024767315</v>
      </c>
      <c r="C22" s="301">
        <f>C13</f>
        <v>25.929222752930958</v>
      </c>
    </row>
    <row r="23" spans="1:18" x14ac:dyDescent="0.25">
      <c r="A23" s="220" t="s">
        <v>831</v>
      </c>
      <c r="B23" s="305">
        <f t="shared" ref="B23:C27" si="1">B14</f>
        <v>27.721249408424043</v>
      </c>
      <c r="C23" s="302">
        <f t="shared" si="1"/>
        <v>27.952670429874075</v>
      </c>
    </row>
    <row r="24" spans="1:18" x14ac:dyDescent="0.25">
      <c r="A24" s="307" t="s">
        <v>832</v>
      </c>
      <c r="B24" s="305">
        <f t="shared" si="1"/>
        <v>19.26171320397539</v>
      </c>
      <c r="C24" s="302">
        <f t="shared" si="1"/>
        <v>20.625271385149805</v>
      </c>
    </row>
    <row r="25" spans="1:18" x14ac:dyDescent="0.25">
      <c r="A25" s="220" t="s">
        <v>833</v>
      </c>
      <c r="B25" s="305">
        <f t="shared" si="1"/>
        <v>16.808644896671399</v>
      </c>
      <c r="C25" s="302">
        <f t="shared" si="1"/>
        <v>17.338254450716455</v>
      </c>
    </row>
    <row r="26" spans="1:18" x14ac:dyDescent="0.25">
      <c r="A26" s="220" t="s">
        <v>834</v>
      </c>
      <c r="B26" s="305">
        <f t="shared" si="1"/>
        <v>6.2825366777094178</v>
      </c>
      <c r="C26" s="302">
        <f t="shared" si="1"/>
        <v>5.3929656969170647</v>
      </c>
    </row>
    <row r="27" spans="1:18" x14ac:dyDescent="0.25">
      <c r="A27" s="308" t="s">
        <v>835</v>
      </c>
      <c r="B27" s="306">
        <f t="shared" si="1"/>
        <v>3.5731187884524376</v>
      </c>
      <c r="C27" s="303">
        <f t="shared" si="1"/>
        <v>2.7616152844116368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15399</v>
      </c>
      <c r="C34" s="110">
        <v>7383</v>
      </c>
      <c r="E34" s="297" t="s">
        <v>709</v>
      </c>
      <c r="F34" s="71">
        <v>56.54</v>
      </c>
      <c r="G34" s="211"/>
      <c r="K34" s="122" t="s">
        <v>16</v>
      </c>
      <c r="L34" s="71">
        <v>2.33</v>
      </c>
      <c r="M34" s="211"/>
    </row>
    <row r="35" spans="1:16" x14ac:dyDescent="0.25">
      <c r="A35" s="202" t="s">
        <v>704</v>
      </c>
      <c r="B35" s="212">
        <v>13347</v>
      </c>
      <c r="C35" s="160">
        <v>6854</v>
      </c>
      <c r="E35" s="298" t="s">
        <v>710</v>
      </c>
      <c r="F35" s="214">
        <v>33.770000000000003</v>
      </c>
      <c r="G35" s="211"/>
      <c r="K35" s="215" t="s">
        <v>212</v>
      </c>
      <c r="L35" s="214">
        <v>2.31</v>
      </c>
      <c r="M35" s="211"/>
      <c r="N35" s="29" t="s">
        <v>876</v>
      </c>
    </row>
    <row r="36" spans="1:16" x14ac:dyDescent="0.25">
      <c r="A36" s="202" t="s">
        <v>705</v>
      </c>
      <c r="B36" s="212">
        <v>7874</v>
      </c>
      <c r="C36" s="160">
        <v>3815</v>
      </c>
      <c r="E36" s="298" t="s">
        <v>711</v>
      </c>
      <c r="F36" s="214">
        <v>7.34</v>
      </c>
      <c r="G36" s="211"/>
      <c r="K36" s="123" t="s">
        <v>213</v>
      </c>
      <c r="L36" s="73">
        <v>2.37</v>
      </c>
      <c r="M36" s="211"/>
      <c r="N36" s="288">
        <v>2022</v>
      </c>
    </row>
    <row r="37" spans="1:16" x14ac:dyDescent="0.25">
      <c r="A37" s="202" t="s">
        <v>706</v>
      </c>
      <c r="B37" s="212">
        <v>5912</v>
      </c>
      <c r="C37" s="160">
        <v>2800</v>
      </c>
      <c r="E37" s="298" t="s">
        <v>712</v>
      </c>
      <c r="F37" s="214">
        <v>1.53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1818</v>
      </c>
      <c r="C38" s="160">
        <v>1124</v>
      </c>
      <c r="E38" s="299" t="s">
        <v>713</v>
      </c>
      <c r="F38" s="73">
        <v>0.82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904</v>
      </c>
      <c r="C39" s="111">
        <v>637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32.649360987042854</v>
      </c>
      <c r="C44" s="301">
        <f>B34/SUM(B34:B39)*100</f>
        <v>34.027931232598227</v>
      </c>
      <c r="E44" s="217" t="s">
        <v>836</v>
      </c>
      <c r="F44" s="289">
        <f>IF(ISBLANK(F34),"",F34)</f>
        <v>56.54</v>
      </c>
    </row>
    <row r="45" spans="1:16" x14ac:dyDescent="0.25">
      <c r="A45" s="220" t="s">
        <v>825</v>
      </c>
      <c r="B45" s="305">
        <f>C35/SUM(C34:C39)*100</f>
        <v>30.309998673329503</v>
      </c>
      <c r="C45" s="302">
        <f>B35/SUM(B34:B39)*100</f>
        <v>29.493525434215762</v>
      </c>
      <c r="E45" s="286" t="s">
        <v>837</v>
      </c>
      <c r="F45" s="290">
        <f t="shared" ref="F45:F48" si="2">IF(ISBLANK(F35),"",F35)</f>
        <v>33.770000000000003</v>
      </c>
    </row>
    <row r="46" spans="1:16" x14ac:dyDescent="0.25">
      <c r="A46" s="220" t="s">
        <v>826</v>
      </c>
      <c r="B46" s="305">
        <f>C36/SUM(C34:C39)*100</f>
        <v>16.870826515721046</v>
      </c>
      <c r="C46" s="302">
        <f>B36/SUM(B34:B39)*100</f>
        <v>17.399566889114773</v>
      </c>
      <c r="E46" s="286" t="s">
        <v>838</v>
      </c>
      <c r="F46" s="290">
        <f t="shared" si="2"/>
        <v>7.34</v>
      </c>
    </row>
    <row r="47" spans="1:16" x14ac:dyDescent="0.25">
      <c r="A47" s="220" t="s">
        <v>827</v>
      </c>
      <c r="B47" s="305">
        <f>C37/SUM(C34:C39)*100</f>
        <v>12.382257993189757</v>
      </c>
      <c r="C47" s="302">
        <f>B37/SUM(B34:B39)*100</f>
        <v>13.064038538029788</v>
      </c>
      <c r="E47" s="286" t="s">
        <v>839</v>
      </c>
      <c r="F47" s="290">
        <f t="shared" si="2"/>
        <v>1.53</v>
      </c>
    </row>
    <row r="48" spans="1:16" x14ac:dyDescent="0.25">
      <c r="A48" s="220" t="s">
        <v>828</v>
      </c>
      <c r="B48" s="305">
        <f>C38/SUM(C34:C39)*100</f>
        <v>4.9705921372661743</v>
      </c>
      <c r="C48" s="302">
        <f>B38/SUM(B34:B39)*100</f>
        <v>4.0173244354090247</v>
      </c>
      <c r="E48" s="219" t="s">
        <v>840</v>
      </c>
      <c r="F48" s="291">
        <f t="shared" si="2"/>
        <v>0.82</v>
      </c>
    </row>
    <row r="49" spans="1:3" x14ac:dyDescent="0.25">
      <c r="A49" s="221" t="s">
        <v>829</v>
      </c>
      <c r="B49" s="306">
        <f>C39/SUM(C34:C39)*100</f>
        <v>2.8169636934506701</v>
      </c>
      <c r="C49" s="303">
        <f>B39/SUM(B34:B39)*100</f>
        <v>1.9976134706324304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32.649360987042854</v>
      </c>
      <c r="C53" s="301">
        <f>C44</f>
        <v>34.027931232598227</v>
      </c>
    </row>
    <row r="54" spans="1:3" x14ac:dyDescent="0.25">
      <c r="A54" s="220" t="s">
        <v>831</v>
      </c>
      <c r="B54" s="305">
        <f t="shared" ref="B54:C54" si="3">B45</f>
        <v>30.309998673329503</v>
      </c>
      <c r="C54" s="302">
        <f t="shared" si="3"/>
        <v>29.493525434215762</v>
      </c>
    </row>
    <row r="55" spans="1:3" x14ac:dyDescent="0.25">
      <c r="A55" s="307" t="s">
        <v>832</v>
      </c>
      <c r="B55" s="305">
        <f t="shared" ref="B55:C55" si="4">B46</f>
        <v>16.870826515721046</v>
      </c>
      <c r="C55" s="302">
        <f t="shared" si="4"/>
        <v>17.399566889114773</v>
      </c>
    </row>
    <row r="56" spans="1:3" x14ac:dyDescent="0.25">
      <c r="A56" s="220" t="s">
        <v>833</v>
      </c>
      <c r="B56" s="305">
        <f t="shared" ref="B56:C56" si="5">B47</f>
        <v>12.382257993189757</v>
      </c>
      <c r="C56" s="302">
        <f t="shared" si="5"/>
        <v>13.064038538029788</v>
      </c>
    </row>
    <row r="57" spans="1:3" x14ac:dyDescent="0.25">
      <c r="A57" s="220" t="s">
        <v>834</v>
      </c>
      <c r="B57" s="305">
        <f t="shared" ref="B57:C57" si="6">B48</f>
        <v>4.9705921372661743</v>
      </c>
      <c r="C57" s="302">
        <f t="shared" si="6"/>
        <v>4.0173244354090247</v>
      </c>
    </row>
    <row r="58" spans="1:3" x14ac:dyDescent="0.25">
      <c r="A58" s="308" t="s">
        <v>835</v>
      </c>
      <c r="B58" s="306">
        <f t="shared" ref="B58:C58" si="7">B49</f>
        <v>2.8169636934506701</v>
      </c>
      <c r="C58" s="303">
        <f t="shared" si="7"/>
        <v>1.9976134706324304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2024-04-26T07:38:35Z</dcterms:modified>
</cp:coreProperties>
</file>